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180" windowHeight="24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<sst xmlns="http://schemas.openxmlformats.org/spreadsheetml/2006/main" count="58" uniqueCount="49">
  <si>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Versicherte
relativ</t>
  </si>
  <si>
    <t>Versicherte
absolut</t>
  </si>
  <si>
    <t>Vergütung je Fall</t>
  </si>
  <si>
    <t>Summe</t>
  </si>
  <si>
    <t>kein Behandlungsquartal</t>
  </si>
  <si>
    <t>1 Behandlungsquartal</t>
  </si>
  <si>
    <t>2 Behandlungsquartale (innerhalb 1 Halbjahr)</t>
  </si>
  <si>
    <t>2 Behandlungsquartale (auf 2 Halbjahre verteilt)</t>
  </si>
  <si>
    <t>3 Behandlungsquartale</t>
  </si>
  <si>
    <t>4 Behandlungsquartale</t>
  </si>
  <si>
    <t>Eingabefelder</t>
  </si>
  <si>
    <t>Chronikerpauschale 1 (1 Krankheitsbild)</t>
  </si>
  <si>
    <t>Chronikerpauschale 2 (2 Krankheitsbilder)</t>
  </si>
  <si>
    <t>Chronikerpauschale 3 (3 + Krankheitsbilder)</t>
  </si>
  <si>
    <t>Jahresvergütung 
(Chroniker-Pauschalen)</t>
  </si>
  <si>
    <t>Zuschläge</t>
  </si>
  <si>
    <t>VERAH
("x" = ja)</t>
  </si>
  <si>
    <t>Einzelleistungen</t>
  </si>
  <si>
    <t>Vergütung
HzV</t>
  </si>
  <si>
    <t>Anzahl Leistungen p.a.</t>
  </si>
  <si>
    <t>01100: Unvorhergesehene Inanspruchnahme I</t>
  </si>
  <si>
    <t>01101: Unvorhergesehene Inanspruchnahme II</t>
  </si>
  <si>
    <t>01611: Verordnung von medizinischer Rehabilitation</t>
  </si>
  <si>
    <t xml:space="preserve">02300: Kleinchirurgischer Eingriff I </t>
  </si>
  <si>
    <t>02301: Kleinchirurgischer Eingriff II</t>
  </si>
  <si>
    <t>02302: Kleinchirurgischer Eingriff III</t>
  </si>
  <si>
    <t xml:space="preserve">03240: Hausärztlich-geriatrisches Basisassessment </t>
  </si>
  <si>
    <t>33012: Schilddrüsen-Sonographie</t>
  </si>
  <si>
    <t>33042: Abdominelle Sonographie</t>
  </si>
  <si>
    <t xml:space="preserve">01410: Besuch </t>
  </si>
  <si>
    <t>Fälle p.a.</t>
  </si>
  <si>
    <t>P2: Behandlungsquartale</t>
  </si>
  <si>
    <t>P3: Versicherte mit…</t>
  </si>
  <si>
    <t xml:space="preserve"> P2 Mittel</t>
  </si>
  <si>
    <t>Ø Behandlungsquartale / Ø P2 (gewichtetes Mittel)</t>
  </si>
  <si>
    <t>Ø Behandlungs-
quartalen p.a.</t>
  </si>
  <si>
    <t>… davon mit
4 Quartalen</t>
  </si>
  <si>
    <t>… davon mit
3 Quartalen</t>
  </si>
  <si>
    <t>… davon mit
2 Quartalen</t>
  </si>
  <si>
    <t>… davon mit
1 Quartalen</t>
  </si>
  <si>
    <t>35110: Verb. Intervention bei psychosom. Krankheitszust.</t>
  </si>
  <si>
    <t>35100: Diff. Klärung psychosom. Krankheitszustände</t>
  </si>
  <si>
    <t>Anzahl Präventionsleitungen p.a.</t>
  </si>
  <si>
    <t>VERAH in der Praxis ("x" = ja)</t>
  </si>
  <si>
    <t xml:space="preserve">   Die von Ihnen mit dieser Tabelle ermittelte Hochrechnung stellt keinen garantierten Honoraranspruch im Rahmen Ihrer zukünftigen Abrechnungen dar.</t>
  </si>
  <si>
    <t>x</t>
  </si>
  <si>
    <t>* Dieser rechnerische HzV-Fallwert bezieht sich auf die von Ihnen getätigten Eingaben und ermittelt darauf basierend einen durchschnittlichen Fallwert in der Jahresbetrachtung.</t>
  </si>
  <si>
    <r>
      <rPr>
        <b/>
        <sz val="12"/>
        <color indexed="8"/>
        <rFont val="Calibri"/>
        <family val="2"/>
      </rPr>
      <t>Ø</t>
    </r>
    <r>
      <rPr>
        <b/>
        <i/>
        <sz val="10.8"/>
        <color indexed="8"/>
        <rFont val="Calibri"/>
        <family val="2"/>
      </rPr>
      <t xml:space="preserve"> HzV-</t>
    </r>
    <r>
      <rPr>
        <b/>
        <i/>
        <sz val="12"/>
        <color indexed="8"/>
        <rFont val="Calibri"/>
        <family val="2"/>
      </rPr>
      <t>Fallwert Ihrer eingegebenen Daten gesamt *</t>
    </r>
  </si>
  <si>
    <t xml:space="preserve">   Hinzu kommen diejenigen Leistungen, die weiter über die Kassenärztliche Vereinigung abgerechnet werden.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</si>
</sst>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#,##0.00\ &quot;€&quot;"/>
    <numFmt numFmtId="177" formatCode="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0.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4" fontId="44" fillId="0" borderId="10" xfId="0" applyNumberFormat="1" applyFont="1" applyBorder="1" applyAlignment="1">
      <alignment/>
    </xf>
    <xf numFmtId="165" fontId="44" fillId="0" borderId="10" xfId="41" applyNumberFormat="1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0" fontId="0" fillId="0" borderId="10" xfId="5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5" fontId="44" fillId="4" borderId="10" xfId="41" applyNumberFormat="1" applyFont="1" applyFill="1" applyBorder="1" applyAlignment="1">
      <alignment/>
    </xf>
    <xf numFmtId="44" fontId="0" fillId="0" borderId="12" xfId="63" applyFont="1" applyFill="1" applyBorder="1" applyAlignment="1">
      <alignment/>
    </xf>
    <xf numFmtId="44" fontId="0" fillId="0" borderId="10" xfId="63" applyFont="1" applyFill="1" applyBorder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44" fontId="0" fillId="0" borderId="12" xfId="63" applyFont="1" applyBorder="1" applyAlignment="1">
      <alignment/>
    </xf>
    <xf numFmtId="0" fontId="44" fillId="0" borderId="15" xfId="0" applyFont="1" applyBorder="1" applyAlignment="1">
      <alignment/>
    </xf>
    <xf numFmtId="0" fontId="44" fillId="4" borderId="12" xfId="0" applyFont="1" applyFill="1" applyBorder="1" applyAlignment="1">
      <alignment horizontal="center" vertical="center"/>
    </xf>
    <xf numFmtId="0" fontId="44" fillId="0" borderId="16" xfId="0" applyFont="1" applyBorder="1" applyAlignment="1">
      <alignment/>
    </xf>
    <xf numFmtId="165" fontId="44" fillId="4" borderId="17" xfId="41" applyNumberFormat="1" applyFont="1" applyFill="1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65" fontId="44" fillId="0" borderId="17" xfId="41" applyNumberFormat="1" applyFont="1" applyFill="1" applyBorder="1" applyAlignment="1">
      <alignment/>
    </xf>
    <xf numFmtId="10" fontId="44" fillId="0" borderId="17" xfId="5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44" fontId="44" fillId="4" borderId="18" xfId="63" applyFont="1" applyFill="1" applyBorder="1" applyAlignment="1">
      <alignment/>
    </xf>
    <xf numFmtId="0" fontId="0" fillId="0" borderId="17" xfId="0" applyBorder="1" applyAlignment="1">
      <alignment/>
    </xf>
    <xf numFmtId="166" fontId="0" fillId="0" borderId="10" xfId="0" applyNumberFormat="1" applyBorder="1" applyAlignment="1">
      <alignment/>
    </xf>
    <xf numFmtId="164" fontId="45" fillId="0" borderId="17" xfId="50" applyNumberFormat="1" applyFont="1" applyFill="1" applyBorder="1" applyAlignment="1">
      <alignment horizontal="center" vertical="center"/>
    </xf>
    <xf numFmtId="44" fontId="0" fillId="0" borderId="12" xfId="63" applyFont="1" applyFill="1" applyBorder="1" applyAlignment="1">
      <alignment vertical="center" wrapText="1"/>
    </xf>
    <xf numFmtId="44" fontId="44" fillId="4" borderId="18" xfId="0" applyNumberFormat="1" applyFont="1" applyFill="1" applyBorder="1" applyAlignment="1">
      <alignment/>
    </xf>
    <xf numFmtId="0" fontId="46" fillId="0" borderId="19" xfId="0" applyFont="1" applyBorder="1" applyAlignment="1">
      <alignment/>
    </xf>
    <xf numFmtId="44" fontId="47" fillId="4" borderId="20" xfId="63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3" fontId="0" fillId="0" borderId="0" xfId="0" applyNumberFormat="1" applyAlignment="1">
      <alignment/>
    </xf>
    <xf numFmtId="2" fontId="31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right"/>
    </xf>
    <xf numFmtId="0" fontId="0" fillId="0" borderId="16" xfId="0" applyBorder="1" applyAlignment="1">
      <alignment horizontal="center"/>
    </xf>
    <xf numFmtId="43" fontId="0" fillId="0" borderId="10" xfId="41" applyNumberFormat="1" applyFont="1" applyFill="1" applyBorder="1" applyAlignment="1">
      <alignment/>
    </xf>
    <xf numFmtId="165" fontId="0" fillId="0" borderId="10" xfId="41" applyNumberFormat="1" applyFont="1" applyFill="1" applyBorder="1" applyAlignment="1">
      <alignment/>
    </xf>
    <xf numFmtId="165" fontId="44" fillId="0" borderId="17" xfId="5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165" fontId="44" fillId="4" borderId="0" xfId="41" applyNumberFormat="1" applyFont="1" applyFill="1" applyBorder="1" applyAlignment="1">
      <alignment/>
    </xf>
    <xf numFmtId="10" fontId="44" fillId="0" borderId="0" xfId="50" applyNumberFormat="1" applyFont="1" applyFill="1" applyBorder="1" applyAlignment="1">
      <alignment/>
    </xf>
    <xf numFmtId="165" fontId="44" fillId="0" borderId="0" xfId="41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4" fontId="44" fillId="4" borderId="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64" fontId="0" fillId="0" borderId="0" xfId="5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7" fillId="0" borderId="21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48" fillId="33" borderId="0" xfId="0" applyFont="1" applyFill="1" applyAlignment="1">
      <alignment horizontal="center" vertical="center"/>
    </xf>
    <xf numFmtId="165" fontId="0" fillId="33" borderId="10" xfId="41" applyNumberFormat="1" applyFont="1" applyFill="1" applyBorder="1" applyAlignment="1" applyProtection="1">
      <alignment/>
      <protection locked="0"/>
    </xf>
    <xf numFmtId="165" fontId="0" fillId="33" borderId="10" xfId="41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/>
      <protection locked="0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Notiz 2" xfId="49"/>
    <cellStyle name="Percent" xfId="50"/>
    <cellStyle name="Schlecht" xfId="51"/>
    <cellStyle name="Standard 2" xfId="52"/>
    <cellStyle name="Standard 2 2" xfId="53"/>
    <cellStyle name="Standard 3" xfId="54"/>
    <cellStyle name="Standard 4" xfId="55"/>
    <cellStyle name="Standard 5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4" tint="-0.4999699890613556"/>
      </font>
      <numFmt numFmtId="177" formatCode="0"/>
      <fill>
        <patternFill>
          <bgColor rgb="FFFF0066"/>
        </patternFill>
      </fill>
    </dxf>
    <dxf>
      <font>
        <b/>
        <i val="0"/>
      </font>
      <numFmt numFmtId="177" formatCode="0"/>
      <fill>
        <patternFill>
          <bgColor rgb="FFFF0000"/>
        </patternFill>
      </fill>
    </dxf>
    <dxf>
      <font>
        <b/>
        <i val="0"/>
        <color theme="4" tint="-0.4999699890613556"/>
      </font>
      <numFmt numFmtId="177" formatCode="0"/>
      <fill>
        <patternFill>
          <bgColor rgb="FFFF0000"/>
        </patternFill>
      </fill>
    </dxf>
    <dxf>
      <font>
        <b/>
        <i val="0"/>
        <color theme="4" tint="-0.4999699890613556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theme="4" tint="-0.4999699890613556"/>
      </font>
      <fill>
        <patternFill>
          <bgColor rgb="FFFF00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tabSelected="1" zoomScale="90" zoomScaleNormal="90" zoomScalePageLayoutView="0" workbookViewId="0" topLeftCell="A1">
      <selection activeCell="C1" sqref="C1"/>
    </sheetView>
  </sheetViews>
  <sheetFormatPr defaultColWidth="11.421875" defaultRowHeight="15"/>
  <cols>
    <col min="1" max="1" width="3.7109375" style="0" customWidth="1"/>
    <col min="2" max="2" width="2.140625" style="1" hidden="1" customWidth="1"/>
    <col min="3" max="3" width="52.7109375" style="0" bestFit="1" customWidth="1"/>
    <col min="4" max="4" width="14.421875" style="0" customWidth="1"/>
    <col min="5" max="5" width="11.421875" style="0" customWidth="1"/>
    <col min="6" max="7" width="13.00390625" style="1" bestFit="1" customWidth="1"/>
    <col min="8" max="9" width="12.57421875" style="1" bestFit="1" customWidth="1"/>
    <col min="10" max="10" width="15.7109375" style="0" bestFit="1" customWidth="1"/>
    <col min="11" max="11" width="22.7109375" style="0" hidden="1" customWidth="1"/>
    <col min="12" max="12" width="11.421875" style="0" customWidth="1"/>
  </cols>
  <sheetData>
    <row r="1" spans="1:3" s="1" customFormat="1" ht="15.75">
      <c r="A1" s="8"/>
      <c r="B1" s="8"/>
      <c r="C1" s="57" t="s">
        <v>10</v>
      </c>
    </row>
    <row r="2" ht="9" customHeight="1" thickBot="1"/>
    <row r="3" spans="1:9" ht="30">
      <c r="A3" s="36"/>
      <c r="C3" s="13" t="s">
        <v>31</v>
      </c>
      <c r="D3" s="6" t="s">
        <v>1</v>
      </c>
      <c r="E3" s="6" t="s">
        <v>0</v>
      </c>
      <c r="F3" s="6" t="s">
        <v>30</v>
      </c>
      <c r="G3" s="14" t="s">
        <v>2</v>
      </c>
      <c r="H3"/>
      <c r="I3"/>
    </row>
    <row r="4" spans="2:9" ht="15">
      <c r="B4" s="1">
        <v>0</v>
      </c>
      <c r="C4" s="15" t="s">
        <v>4</v>
      </c>
      <c r="D4" s="58"/>
      <c r="E4" s="7">
        <f>IF(D4=0,0,D4/$D$10)</f>
        <v>0</v>
      </c>
      <c r="F4" s="3">
        <f aca="true" t="shared" si="0" ref="F4:F9">D4*B4</f>
        <v>0</v>
      </c>
      <c r="G4" s="16">
        <v>0</v>
      </c>
      <c r="H4"/>
      <c r="I4"/>
    </row>
    <row r="5" spans="2:9" ht="15">
      <c r="B5" s="1">
        <v>1</v>
      </c>
      <c r="C5" s="15" t="s">
        <v>5</v>
      </c>
      <c r="D5" s="58"/>
      <c r="E5" s="7">
        <f>IF(D5=0,0,D5/$D$10)</f>
        <v>0</v>
      </c>
      <c r="F5" s="3">
        <f t="shared" si="0"/>
        <v>0</v>
      </c>
      <c r="G5" s="16">
        <f>95/B5</f>
        <v>95</v>
      </c>
      <c r="H5"/>
      <c r="I5"/>
    </row>
    <row r="6" spans="2:9" ht="15">
      <c r="B6" s="1">
        <v>2</v>
      </c>
      <c r="C6" s="15" t="s">
        <v>6</v>
      </c>
      <c r="D6" s="58"/>
      <c r="E6" s="7">
        <f>IF(D6=0,0,D6/$D$10)</f>
        <v>0</v>
      </c>
      <c r="F6" s="3">
        <f t="shared" si="0"/>
        <v>0</v>
      </c>
      <c r="G6" s="16">
        <f>95/B6</f>
        <v>47.5</v>
      </c>
      <c r="H6"/>
      <c r="I6"/>
    </row>
    <row r="7" spans="2:9" ht="15">
      <c r="B7" s="9">
        <v>2</v>
      </c>
      <c r="C7" s="15" t="s">
        <v>7</v>
      </c>
      <c r="D7" s="58"/>
      <c r="E7" s="7">
        <f>IF(D7=0,0,D7/$D$10)</f>
        <v>0</v>
      </c>
      <c r="F7" s="3">
        <f t="shared" si="0"/>
        <v>0</v>
      </c>
      <c r="G7" s="16">
        <f>145/B7</f>
        <v>72.5</v>
      </c>
      <c r="H7"/>
      <c r="I7"/>
    </row>
    <row r="8" spans="2:9" ht="15">
      <c r="B8" s="9">
        <v>3</v>
      </c>
      <c r="C8" s="15" t="s">
        <v>8</v>
      </c>
      <c r="D8" s="58"/>
      <c r="E8" s="7">
        <f>IF(D8=0,0,D8/$D$10)</f>
        <v>0</v>
      </c>
      <c r="F8" s="3">
        <f t="shared" si="0"/>
        <v>0</v>
      </c>
      <c r="G8" s="16">
        <f>145/B8</f>
        <v>48.333333333333336</v>
      </c>
      <c r="H8"/>
      <c r="I8"/>
    </row>
    <row r="9" spans="2:9" ht="15">
      <c r="B9" s="9">
        <v>4</v>
      </c>
      <c r="C9" s="15" t="s">
        <v>9</v>
      </c>
      <c r="D9" s="58"/>
      <c r="E9" s="7">
        <f>IF(D9=0,0,D9/$D$10)</f>
        <v>0</v>
      </c>
      <c r="F9" s="3">
        <f t="shared" si="0"/>
        <v>0</v>
      </c>
      <c r="G9" s="16">
        <f>145/B9</f>
        <v>36.25</v>
      </c>
      <c r="H9"/>
      <c r="I9"/>
    </row>
    <row r="10" spans="3:9" ht="15">
      <c r="C10" s="17" t="s">
        <v>3</v>
      </c>
      <c r="D10" s="10">
        <f>SUM(D4:D9)</f>
        <v>0</v>
      </c>
      <c r="E10" s="4">
        <f>SUM(E4:E9)</f>
        <v>0</v>
      </c>
      <c r="F10" s="5">
        <f>SUM(F4:F9)</f>
        <v>0</v>
      </c>
      <c r="G10" s="18" t="s">
        <v>33</v>
      </c>
      <c r="H10"/>
      <c r="I10"/>
    </row>
    <row r="11" spans="3:9" ht="15.75" thickBot="1">
      <c r="C11" s="40" t="s">
        <v>34</v>
      </c>
      <c r="D11" s="31"/>
      <c r="E11" s="39"/>
      <c r="F11" s="38">
        <f>IF(D10=0,0,F10/D10)</f>
        <v>0</v>
      </c>
      <c r="G11" s="28">
        <f>IF(F10=0,0,SUMPRODUCT(G4:G9,F4:F9)/F10)</f>
        <v>0</v>
      </c>
      <c r="H11"/>
      <c r="I11"/>
    </row>
    <row r="12" ht="9" customHeight="1" thickBot="1"/>
    <row r="13" spans="1:12" ht="30" customHeight="1">
      <c r="A13" s="36"/>
      <c r="C13" s="21" t="s">
        <v>32</v>
      </c>
      <c r="D13" s="6" t="s">
        <v>1</v>
      </c>
      <c r="E13" s="6" t="s">
        <v>0</v>
      </c>
      <c r="F13" s="6" t="s">
        <v>36</v>
      </c>
      <c r="G13" s="6" t="s">
        <v>37</v>
      </c>
      <c r="H13" s="6" t="s">
        <v>38</v>
      </c>
      <c r="I13" s="6" t="s">
        <v>39</v>
      </c>
      <c r="J13" s="6" t="s">
        <v>35</v>
      </c>
      <c r="K13" s="22" t="s">
        <v>14</v>
      </c>
      <c r="L13" s="23" t="s">
        <v>2</v>
      </c>
    </row>
    <row r="14" spans="3:12" ht="15">
      <c r="C14" s="24" t="s">
        <v>11</v>
      </c>
      <c r="D14" s="58"/>
      <c r="E14" s="7">
        <f>IF(D14=0,0,D14/$D$10)</f>
        <v>0</v>
      </c>
      <c r="F14" s="58"/>
      <c r="G14" s="58"/>
      <c r="H14" s="58"/>
      <c r="I14" s="42">
        <f>IF(D14-F14-G14-H14&lt;0,0,D14-F14-G14-H14)</f>
        <v>0</v>
      </c>
      <c r="J14" s="41">
        <f>IF(D14=0,0,SUMPRODUCT(F14:I14,$F$18:$I$18)/SUM(F14:I14))</f>
        <v>0</v>
      </c>
      <c r="K14" s="12">
        <f>J14*10</f>
        <v>0</v>
      </c>
      <c r="L14" s="11">
        <f>IF(D14=0,0,D14*K14/$F$10)</f>
        <v>0</v>
      </c>
    </row>
    <row r="15" spans="3:12" ht="15">
      <c r="C15" s="24" t="s">
        <v>12</v>
      </c>
      <c r="D15" s="58"/>
      <c r="E15" s="7">
        <f>IF(D15=0,0,D15/$D$10)</f>
        <v>0</v>
      </c>
      <c r="F15" s="58"/>
      <c r="G15" s="58"/>
      <c r="H15" s="58"/>
      <c r="I15" s="42">
        <f>IF(D15-F15-G15-H15&lt;0,0,D15-F15-G15-H15)</f>
        <v>0</v>
      </c>
      <c r="J15" s="41">
        <f>IF(D15=0,0,SUMPRODUCT(F15:I15,$F$18:$I$18)/SUM(F15:I15))</f>
        <v>0</v>
      </c>
      <c r="K15" s="12">
        <f>J15*27.5</f>
        <v>0</v>
      </c>
      <c r="L15" s="11">
        <f>IF(D15=0,0,D15*K15/$F$10)</f>
        <v>0</v>
      </c>
    </row>
    <row r="16" spans="3:12" ht="15">
      <c r="C16" s="24" t="s">
        <v>13</v>
      </c>
      <c r="D16" s="58"/>
      <c r="E16" s="7">
        <f>IF(D16=0,0,D16/$D$10)</f>
        <v>0</v>
      </c>
      <c r="F16" s="58"/>
      <c r="G16" s="58"/>
      <c r="H16" s="58"/>
      <c r="I16" s="42">
        <f>IF(D16-F16-G16-H16&lt;0,0,D16-F16-G16-H16)</f>
        <v>0</v>
      </c>
      <c r="J16" s="41">
        <f>IF(D16=0,0,SUMPRODUCT(F16:I16,$F$18:$I$18)/SUM(F16:I16))</f>
        <v>0</v>
      </c>
      <c r="K16" s="12">
        <f>J16*55</f>
        <v>0</v>
      </c>
      <c r="L16" s="11">
        <f>IF(D16=0,0,D16*K16/$F$10)</f>
        <v>0</v>
      </c>
    </row>
    <row r="17" spans="3:12" ht="15.75" thickBot="1">
      <c r="C17" s="19" t="s">
        <v>3</v>
      </c>
      <c r="D17" s="20">
        <f>SUM(D14:D16)</f>
        <v>0</v>
      </c>
      <c r="E17" s="26">
        <f>SUM(E14:E16)</f>
        <v>0</v>
      </c>
      <c r="F17" s="43">
        <f>SUM(F14:F16)</f>
        <v>0</v>
      </c>
      <c r="G17" s="43"/>
      <c r="H17" s="26"/>
      <c r="I17" s="43">
        <f>SUM(F14:I16)</f>
        <v>0</v>
      </c>
      <c r="J17" s="25">
        <f>SUMPRODUCT(J14:J16,D14:D16)</f>
        <v>0</v>
      </c>
      <c r="K17" s="27"/>
      <c r="L17" s="33">
        <f>SUM(L14:L16)</f>
        <v>0</v>
      </c>
    </row>
    <row r="18" spans="3:12" s="1" customFormat="1" ht="15" hidden="1">
      <c r="C18" s="44"/>
      <c r="D18" s="45"/>
      <c r="E18" s="46"/>
      <c r="F18" s="47">
        <v>4</v>
      </c>
      <c r="G18" s="47">
        <v>3</v>
      </c>
      <c r="H18" s="47">
        <v>2</v>
      </c>
      <c r="I18" s="47">
        <v>1</v>
      </c>
      <c r="J18" s="47"/>
      <c r="K18" s="48"/>
      <c r="L18" s="49"/>
    </row>
    <row r="19" spans="6:9" ht="9" customHeight="1" thickBot="1">
      <c r="F19"/>
      <c r="G19"/>
      <c r="H19"/>
      <c r="I19"/>
    </row>
    <row r="20" spans="3:9" ht="30" customHeight="1">
      <c r="C20" s="13" t="s">
        <v>15</v>
      </c>
      <c r="D20" s="6" t="s">
        <v>19</v>
      </c>
      <c r="E20" s="6" t="s">
        <v>16</v>
      </c>
      <c r="F20" s="14" t="s">
        <v>2</v>
      </c>
      <c r="G20"/>
      <c r="H20"/>
      <c r="I20"/>
    </row>
    <row r="21" spans="3:9" ht="15">
      <c r="C21" s="15" t="s">
        <v>42</v>
      </c>
      <c r="D21" s="58">
        <v>0</v>
      </c>
      <c r="E21" s="7"/>
      <c r="F21" s="11">
        <f>IF(D21=0,0,4*D21/$F$10)</f>
        <v>0</v>
      </c>
      <c r="G21"/>
      <c r="H21" s="37"/>
      <c r="I21"/>
    </row>
    <row r="22" spans="3:11" ht="15">
      <c r="C22" s="15" t="s">
        <v>43</v>
      </c>
      <c r="D22" s="2"/>
      <c r="E22" s="59" t="s">
        <v>45</v>
      </c>
      <c r="F22" s="11">
        <f>IF(F10=0,0,IF(E22="x",5*J17/F10,0))</f>
        <v>0</v>
      </c>
      <c r="G22"/>
      <c r="H22" s="37"/>
      <c r="I22"/>
      <c r="K22" s="37"/>
    </row>
    <row r="23" spans="3:11" ht="15.75" thickBot="1">
      <c r="C23" s="19" t="s">
        <v>3</v>
      </c>
      <c r="D23" s="29"/>
      <c r="E23" s="29"/>
      <c r="F23" s="33">
        <f>SUM(F21:F22)</f>
        <v>0</v>
      </c>
      <c r="G23"/>
      <c r="H23"/>
      <c r="I23"/>
      <c r="K23" s="37"/>
    </row>
    <row r="24" spans="6:9" ht="9" customHeight="1" thickBot="1">
      <c r="F24" s="8"/>
      <c r="G24"/>
      <c r="H24"/>
      <c r="I24"/>
    </row>
    <row r="25" spans="3:11" ht="45">
      <c r="C25" s="13" t="s">
        <v>17</v>
      </c>
      <c r="D25" s="6" t="s">
        <v>19</v>
      </c>
      <c r="E25" s="6" t="s">
        <v>18</v>
      </c>
      <c r="F25" s="23" t="s">
        <v>2</v>
      </c>
      <c r="G25"/>
      <c r="H25"/>
      <c r="I25"/>
      <c r="K25" s="37"/>
    </row>
    <row r="26" spans="3:9" ht="15">
      <c r="C26" s="24" t="s">
        <v>20</v>
      </c>
      <c r="D26" s="60"/>
      <c r="E26" s="30">
        <v>25</v>
      </c>
      <c r="F26" s="32">
        <f>IF(D26="",0,D26*E26/$F$10)</f>
        <v>0</v>
      </c>
      <c r="G26" s="51"/>
      <c r="H26" s="50"/>
      <c r="I26"/>
    </row>
    <row r="27" spans="3:9" ht="15">
      <c r="C27" s="24" t="s">
        <v>21</v>
      </c>
      <c r="D27" s="60"/>
      <c r="E27" s="30">
        <v>40</v>
      </c>
      <c r="F27" s="32">
        <f aca="true" t="shared" si="1" ref="F27:F37">IF(D27="",0,D27*E27/$F$10)</f>
        <v>0</v>
      </c>
      <c r="G27" s="51"/>
      <c r="H27" s="50"/>
      <c r="I27"/>
    </row>
    <row r="28" spans="3:9" ht="15">
      <c r="C28" s="24" t="s">
        <v>22</v>
      </c>
      <c r="D28" s="60"/>
      <c r="E28" s="30">
        <v>38</v>
      </c>
      <c r="F28" s="32">
        <f t="shared" si="1"/>
        <v>0</v>
      </c>
      <c r="G28" s="51"/>
      <c r="H28" s="50"/>
      <c r="I28"/>
    </row>
    <row r="29" spans="3:9" ht="15">
      <c r="C29" s="24" t="s">
        <v>23</v>
      </c>
      <c r="D29" s="60"/>
      <c r="E29" s="30">
        <v>8</v>
      </c>
      <c r="F29" s="32">
        <f t="shared" si="1"/>
        <v>0</v>
      </c>
      <c r="G29" s="51"/>
      <c r="H29" s="50"/>
      <c r="I29"/>
    </row>
    <row r="30" spans="3:9" ht="15">
      <c r="C30" s="24" t="s">
        <v>24</v>
      </c>
      <c r="D30" s="60"/>
      <c r="E30" s="30">
        <v>16</v>
      </c>
      <c r="F30" s="32">
        <f t="shared" si="1"/>
        <v>0</v>
      </c>
      <c r="G30" s="51"/>
      <c r="H30" s="50"/>
      <c r="I30"/>
    </row>
    <row r="31" spans="3:9" ht="15">
      <c r="C31" s="24" t="s">
        <v>25</v>
      </c>
      <c r="D31" s="60"/>
      <c r="E31" s="30">
        <v>30</v>
      </c>
      <c r="F31" s="32">
        <f t="shared" si="1"/>
        <v>0</v>
      </c>
      <c r="G31" s="51"/>
      <c r="H31" s="50"/>
      <c r="I31"/>
    </row>
    <row r="32" spans="3:9" ht="15">
      <c r="C32" s="24" t="s">
        <v>26</v>
      </c>
      <c r="D32" s="60"/>
      <c r="E32" s="30">
        <v>17</v>
      </c>
      <c r="F32" s="32">
        <f t="shared" si="1"/>
        <v>0</v>
      </c>
      <c r="G32" s="51"/>
      <c r="H32" s="50"/>
      <c r="I32"/>
    </row>
    <row r="33" spans="3:9" ht="15">
      <c r="C33" s="24" t="s">
        <v>27</v>
      </c>
      <c r="D33" s="60"/>
      <c r="E33" s="30">
        <v>11</v>
      </c>
      <c r="F33" s="32">
        <f t="shared" si="1"/>
        <v>0</v>
      </c>
      <c r="G33" s="51"/>
      <c r="H33" s="50"/>
      <c r="I33"/>
    </row>
    <row r="34" spans="3:9" ht="15">
      <c r="C34" s="24" t="s">
        <v>28</v>
      </c>
      <c r="D34" s="60"/>
      <c r="E34" s="30">
        <v>21</v>
      </c>
      <c r="F34" s="32">
        <f t="shared" si="1"/>
        <v>0</v>
      </c>
      <c r="G34" s="51"/>
      <c r="H34" s="50"/>
      <c r="I34"/>
    </row>
    <row r="35" spans="3:9" ht="15">
      <c r="C35" s="15" t="s">
        <v>41</v>
      </c>
      <c r="D35" s="60"/>
      <c r="E35" s="30">
        <v>20</v>
      </c>
      <c r="F35" s="32">
        <f t="shared" si="1"/>
        <v>0</v>
      </c>
      <c r="G35" s="51"/>
      <c r="H35" s="50"/>
      <c r="I35"/>
    </row>
    <row r="36" spans="3:9" ht="15">
      <c r="C36" s="15" t="s">
        <v>40</v>
      </c>
      <c r="D36" s="60"/>
      <c r="E36" s="30">
        <v>20</v>
      </c>
      <c r="F36" s="32">
        <f t="shared" si="1"/>
        <v>0</v>
      </c>
      <c r="G36" s="51"/>
      <c r="H36" s="50"/>
      <c r="I36"/>
    </row>
    <row r="37" spans="3:9" ht="15">
      <c r="C37" s="24" t="s">
        <v>29</v>
      </c>
      <c r="D37" s="60"/>
      <c r="E37" s="30">
        <v>30</v>
      </c>
      <c r="F37" s="32">
        <f t="shared" si="1"/>
        <v>0</v>
      </c>
      <c r="G37" s="51"/>
      <c r="H37" s="50"/>
      <c r="I37"/>
    </row>
    <row r="38" spans="3:9" ht="15.75" thickBot="1">
      <c r="C38" s="19" t="s">
        <v>3</v>
      </c>
      <c r="D38" s="29"/>
      <c r="E38" s="29"/>
      <c r="F38" s="33">
        <f>SUM(F26:F37)</f>
        <v>0</v>
      </c>
      <c r="G38"/>
      <c r="H38"/>
      <c r="I38"/>
    </row>
    <row r="39" spans="6:9" ht="9" customHeight="1" thickBot="1">
      <c r="F39"/>
      <c r="G39"/>
      <c r="H39"/>
      <c r="I39"/>
    </row>
    <row r="40" spans="3:9" ht="16.5" thickBot="1">
      <c r="C40" s="54" t="s">
        <v>47</v>
      </c>
      <c r="D40" s="55"/>
      <c r="E40" s="34"/>
      <c r="F40" s="35">
        <f>G11+L17+F23+F38</f>
        <v>0</v>
      </c>
      <c r="G40"/>
      <c r="H40"/>
      <c r="I40"/>
    </row>
    <row r="42" spans="3:10" ht="15">
      <c r="C42" s="53" t="s">
        <v>46</v>
      </c>
      <c r="D42" s="52"/>
      <c r="E42" s="52"/>
      <c r="F42" s="52"/>
      <c r="G42" s="52"/>
      <c r="H42" s="52"/>
      <c r="I42" s="52"/>
      <c r="J42" s="52"/>
    </row>
    <row r="43" spans="3:10" ht="15">
      <c r="C43" s="53" t="s">
        <v>48</v>
      </c>
      <c r="D43" s="52"/>
      <c r="E43" s="52"/>
      <c r="F43" s="52"/>
      <c r="G43" s="52"/>
      <c r="H43" s="52"/>
      <c r="I43" s="52"/>
      <c r="J43" s="52"/>
    </row>
    <row r="44" ht="15">
      <c r="C44" s="56" t="s">
        <v>44</v>
      </c>
    </row>
  </sheetData>
  <sheetProtection password="E263" sheet="1" objects="1" scenarios="1"/>
  <conditionalFormatting sqref="I17">
    <cfRule type="cellIs" priority="9" dxfId="6" operator="notEqual" stopIfTrue="1">
      <formula>$D$17</formula>
    </cfRule>
  </conditionalFormatting>
  <conditionalFormatting sqref="F17">
    <cfRule type="cellIs" priority="6" dxfId="7" operator="greaterThan" stopIfTrue="1">
      <formula>$D$9</formula>
    </cfRule>
  </conditionalFormatting>
  <conditionalFormatting sqref="G17">
    <cfRule type="cellIs" priority="7" dxfId="8" operator="greaterThan" stopIfTrue="1">
      <formula>$D$8</formula>
    </cfRule>
  </conditionalFormatting>
  <conditionalFormatting sqref="I14">
    <cfRule type="expression" priority="3" dxfId="0" stopIfTrue="1">
      <formula>SUM(F14:H14)&gt;D14</formula>
    </cfRule>
  </conditionalFormatting>
  <conditionalFormatting sqref="I15">
    <cfRule type="expression" priority="2" dxfId="0" stopIfTrue="1">
      <formula>SUM(F15:H15)&gt;D15</formula>
    </cfRule>
  </conditionalFormatting>
  <conditionalFormatting sqref="I16">
    <cfRule type="expression" priority="1" dxfId="0" stopIfTrue="1">
      <formula>SUM(F16:H16)&gt;D16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 r:id="rId1"/>
  <headerFooter>
    <oddFooter>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Hirrich, Stefan</dc:creator>
  <cp:keywords/>
  <dc:description/>
  <cp:lastModifiedBy>Hirrich, Stefan</cp:lastModifiedBy>
  <cp:lastPrinted>2012-01-06T15:32:41Z</cp:lastPrinted>
  <dcterms:created xsi:type="dcterms:W3CDTF">2011-11-29T13:06:49Z</dcterms:created>
  <dcterms:modified xsi:type="dcterms:W3CDTF">2012-01-23T10:23:13Z</dcterms:modified>
  <cp:category/>
  <cp:version/>
  <cp:contentType/>
  <cp:contentStatus/>
</cp:coreProperties>
</file>