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ÄVG\Controlling\HZV\Honorartools\"/>
    </mc:Choice>
  </mc:AlternateContent>
  <bookViews>
    <workbookView xWindow="0" yWindow="0" windowWidth="25200" windowHeight="11985"/>
  </bookViews>
  <sheets>
    <sheet name="TK Bund" sheetId="1" r:id="rId1"/>
  </sheets>
  <calcPr calcId="162913"/>
</workbook>
</file>

<file path=xl/calcChain.xml><?xml version="1.0" encoding="utf-8"?>
<calcChain xmlns="http://schemas.openxmlformats.org/spreadsheetml/2006/main">
  <c r="F27" i="1" l="1"/>
  <c r="H17" i="1" l="1"/>
  <c r="G17" i="1"/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2" i="1"/>
  <c r="F21" i="1"/>
  <c r="F49" i="1" l="1"/>
  <c r="F23" i="1"/>
  <c r="F17" i="1" l="1"/>
  <c r="D17" i="1"/>
  <c r="I17" i="1" l="1"/>
  <c r="I16" i="1"/>
  <c r="J16" i="1" l="1"/>
  <c r="J17" i="1" s="1"/>
  <c r="G11" i="1"/>
  <c r="G10" i="1"/>
  <c r="G9" i="1"/>
  <c r="G8" i="1"/>
  <c r="G7" i="1"/>
  <c r="F7" i="1"/>
  <c r="F8" i="1"/>
  <c r="F9" i="1"/>
  <c r="F10" i="1"/>
  <c r="F11" i="1"/>
  <c r="F6" i="1"/>
  <c r="D12" i="1"/>
  <c r="E6" i="1" s="1"/>
  <c r="L16" i="1" l="1"/>
  <c r="E11" i="1"/>
  <c r="E16" i="1"/>
  <c r="E9" i="1"/>
  <c r="E10" i="1"/>
  <c r="E7" i="1"/>
  <c r="E8" i="1"/>
  <c r="F12" i="1"/>
  <c r="F26" i="1" l="1"/>
  <c r="F28" i="1" s="1"/>
  <c r="F68" i="1"/>
  <c r="F67" i="1"/>
  <c r="F54" i="1"/>
  <c r="F58" i="1"/>
  <c r="F62" i="1"/>
  <c r="F55" i="1"/>
  <c r="F59" i="1"/>
  <c r="F63" i="1"/>
  <c r="F56" i="1"/>
  <c r="F60" i="1"/>
  <c r="F52" i="1"/>
  <c r="F53" i="1"/>
  <c r="F57" i="1"/>
  <c r="F61" i="1"/>
  <c r="M16" i="1"/>
  <c r="M17" i="1" s="1"/>
  <c r="G13" i="1"/>
  <c r="F13" i="1"/>
  <c r="E17" i="1"/>
  <c r="E12" i="1"/>
  <c r="F69" i="1" l="1"/>
  <c r="F64" i="1"/>
  <c r="F1" i="1" s="1"/>
  <c r="F71" i="1" l="1"/>
</calcChain>
</file>

<file path=xl/comments1.xml><?xml version="1.0" encoding="utf-8"?>
<comments xmlns="http://schemas.openxmlformats.org/spreadsheetml/2006/main">
  <authors>
    <author>Wahlers, Katharina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kommen in </t>
        </r>
        <r>
          <rPr>
            <b/>
            <sz val="9"/>
            <color indexed="81"/>
            <rFont val="Tahoma"/>
            <family val="2"/>
          </rPr>
          <t xml:space="preserve">keinem </t>
        </r>
        <r>
          <rPr>
            <sz val="9"/>
            <color indexed="81"/>
            <rFont val="Tahoma"/>
            <family val="2"/>
          </rPr>
          <t>Behandlungsquartal in Ihre Praxis?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kommen </t>
        </r>
        <r>
          <rPr>
            <b/>
            <sz val="9"/>
            <color indexed="81"/>
            <rFont val="Tahoma"/>
            <family val="2"/>
          </rPr>
          <t>nur in einem</t>
        </r>
        <r>
          <rPr>
            <sz val="9"/>
            <color indexed="81"/>
            <rFont val="Tahoma"/>
            <family val="2"/>
          </rPr>
          <t xml:space="preserve"> Behandlungsquartal in Ihre Praxis? 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kommen in </t>
        </r>
        <r>
          <rPr>
            <b/>
            <sz val="9"/>
            <color indexed="81"/>
            <rFont val="Tahoma"/>
            <family val="2"/>
          </rPr>
          <t>zwei</t>
        </r>
        <r>
          <rPr>
            <sz val="9"/>
            <color indexed="81"/>
            <rFont val="Tahoma"/>
            <family val="2"/>
          </rPr>
          <t xml:space="preserve"> Behandlungsquartalen innerhalb von </t>
        </r>
        <r>
          <rPr>
            <b/>
            <sz val="9"/>
            <color indexed="81"/>
            <rFont val="Tahoma"/>
            <family val="2"/>
          </rPr>
          <t>einem Halbjahr</t>
        </r>
        <r>
          <rPr>
            <sz val="9"/>
            <color indexed="81"/>
            <rFont val="Tahoma"/>
            <family val="2"/>
          </rPr>
          <t xml:space="preserve"> in Ihre Praxis? 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kommen </t>
        </r>
        <r>
          <rPr>
            <b/>
            <sz val="9"/>
            <color indexed="81"/>
            <rFont val="Tahoma"/>
            <family val="2"/>
          </rPr>
          <t>in zwei</t>
        </r>
        <r>
          <rPr>
            <sz val="9"/>
            <color indexed="81"/>
            <rFont val="Tahoma"/>
            <family val="2"/>
          </rPr>
          <t xml:space="preserve"> Behandlungsquartalen innerhalb von </t>
        </r>
        <r>
          <rPr>
            <b/>
            <sz val="9"/>
            <color indexed="81"/>
            <rFont val="Tahoma"/>
            <family val="2"/>
          </rPr>
          <t>zwei Halbjahren</t>
        </r>
        <r>
          <rPr>
            <sz val="9"/>
            <color indexed="81"/>
            <rFont val="Tahoma"/>
            <family val="2"/>
          </rPr>
          <t xml:space="preserve"> in Ihre Praxis? 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kommen in </t>
        </r>
        <r>
          <rPr>
            <b/>
            <sz val="9"/>
            <color indexed="81"/>
            <rFont val="Tahoma"/>
            <family val="2"/>
          </rPr>
          <t xml:space="preserve">drei </t>
        </r>
        <r>
          <rPr>
            <sz val="9"/>
            <color indexed="81"/>
            <rFont val="Tahoma"/>
            <family val="2"/>
          </rPr>
          <t>Behandlungsquartalen in Ihre Praxis?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kommen in </t>
        </r>
        <r>
          <rPr>
            <b/>
            <sz val="9"/>
            <color indexed="81"/>
            <rFont val="Tahoma"/>
            <family val="2"/>
          </rPr>
          <t>allen vier</t>
        </r>
        <r>
          <rPr>
            <sz val="9"/>
            <color indexed="81"/>
            <rFont val="Tahoma"/>
            <family val="2"/>
          </rPr>
          <t xml:space="preserve"> Behandlungsquartalen in Ihre Praxis?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 xml:space="preserve">Erläuterung: </t>
        </r>
        <r>
          <rPr>
            <sz val="9"/>
            <color indexed="81"/>
            <rFont val="Tahoma"/>
            <family val="2"/>
          </rPr>
          <t>Behandlung von Patienten mit chronischer Erkrankung bei kontinuierlichem Betreuungsaufwand gemäß Anlage 3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 xml:space="preserve">Wie viele Ihrer eingeschriebenen HZV-Patienten haben eine </t>
        </r>
        <r>
          <rPr>
            <b/>
            <sz val="9"/>
            <color indexed="81"/>
            <rFont val="Tahoma"/>
            <family val="2"/>
          </rPr>
          <t>chronische</t>
        </r>
        <r>
          <rPr>
            <sz val="9"/>
            <color indexed="81"/>
            <rFont val="Tahoma"/>
            <family val="2"/>
          </rPr>
          <t xml:space="preserve"> Erkrankung?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Wie viele Ihrer eingeschriebenen HZV-Patienten haben eine chronische Erkrankung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und erscheinen in </t>
        </r>
        <r>
          <rPr>
            <b/>
            <sz val="9"/>
            <color indexed="81"/>
            <rFont val="Tahoma"/>
            <family val="2"/>
          </rPr>
          <t xml:space="preserve">allen vier Quartalen eines Teilnahmejahres </t>
        </r>
        <r>
          <rPr>
            <sz val="9"/>
            <color indexed="81"/>
            <rFont val="Tahoma"/>
            <family val="2"/>
          </rPr>
          <t xml:space="preserve">in Ihrer Praxis? 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Wie viele Ihrer eingeschriebenen HZV-Patienten haben eine chronische Erkrankung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und erscheinen in </t>
        </r>
        <r>
          <rPr>
            <b/>
            <sz val="9"/>
            <color indexed="81"/>
            <rFont val="Tahoma"/>
            <family val="2"/>
          </rPr>
          <t xml:space="preserve">drei Quartalen eines Teilnahmejahres </t>
        </r>
        <r>
          <rPr>
            <sz val="9"/>
            <color indexed="81"/>
            <rFont val="Tahoma"/>
            <family val="2"/>
          </rPr>
          <t xml:space="preserve">in Ihrer Praxis? 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Wie viele Ihrer eingeschriebenen HZV-Patienten haben eine chronische Erkrankung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family val="2"/>
          </rPr>
          <t xml:space="preserve">und erscheinen in </t>
        </r>
        <r>
          <rPr>
            <b/>
            <sz val="9"/>
            <color indexed="81"/>
            <rFont val="Tahoma"/>
            <family val="2"/>
          </rPr>
          <t xml:space="preserve">zwei Quartalen eines Teilnahmejahres </t>
        </r>
        <r>
          <rPr>
            <sz val="9"/>
            <color indexed="81"/>
            <rFont val="Tahoma"/>
            <family val="2"/>
          </rPr>
          <t xml:space="preserve">in Ihrer Praxis? </t>
        </r>
      </text>
    </comment>
  </commentList>
</comments>
</file>

<file path=xl/sharedStrings.xml><?xml version="1.0" encoding="utf-8"?>
<sst xmlns="http://schemas.openxmlformats.org/spreadsheetml/2006/main" count="96" uniqueCount="72">
  <si>
    <t>Versicherte
relativ</t>
  </si>
  <si>
    <t>Vergütung je Fall</t>
  </si>
  <si>
    <t>Summe</t>
  </si>
  <si>
    <t>kein Behandlungsquartal</t>
  </si>
  <si>
    <t>1 Behandlungsquartal</t>
  </si>
  <si>
    <t>2 Behandlungsquartale (innerhalb 1 Halbjahr)</t>
  </si>
  <si>
    <t>2 Behandlungsquartale (auf 2 Halbjahre verteilt)</t>
  </si>
  <si>
    <t>3 Behandlungsquartale</t>
  </si>
  <si>
    <t>4 Behandlungsquartale</t>
  </si>
  <si>
    <t>Eingabefelder</t>
  </si>
  <si>
    <t>Jahresvergütung 
(Chroniker-Pauschalen)</t>
  </si>
  <si>
    <t>Einzelleistungen</t>
  </si>
  <si>
    <t>Vergütung
HzV</t>
  </si>
  <si>
    <t>Anzahl Leistungen p.a.</t>
  </si>
  <si>
    <t>01100: Unvorhergesehene Inanspruchnahme I</t>
  </si>
  <si>
    <t>01101: Unvorhergesehene Inanspruchnahme II</t>
  </si>
  <si>
    <t>01611: Verordnung von medizinischer Rehabilitation</t>
  </si>
  <si>
    <t xml:space="preserve">02300: Kleinchirurgischer Eingriff I </t>
  </si>
  <si>
    <t>02301: Kleinchirurgischer Eingriff II</t>
  </si>
  <si>
    <t>02302: Kleinchirurgischer Eingriff III</t>
  </si>
  <si>
    <t xml:space="preserve">03240: Hausärztlich-geriatrisches Basisassessment </t>
  </si>
  <si>
    <t>33012: Schilddrüsen-Sonographie</t>
  </si>
  <si>
    <t>33042: Abdominelle Sonographie</t>
  </si>
  <si>
    <t xml:space="preserve">01410: Besuch </t>
  </si>
  <si>
    <t>Fälle p.a.</t>
  </si>
  <si>
    <t>P2: Behandlungsquartale</t>
  </si>
  <si>
    <t xml:space="preserve"> P2 Mittel</t>
  </si>
  <si>
    <t>Ø Behandlungsquartale / Ø P2 (gewichtetes Mittel)</t>
  </si>
  <si>
    <t>Ø Behandlungs-
quartalen p.a.</t>
  </si>
  <si>
    <t>… davon mit
4 Quartalen</t>
  </si>
  <si>
    <t>… davon mit
3 Quartalen</t>
  </si>
  <si>
    <t>… davon mit
2 Quartalen</t>
  </si>
  <si>
    <t>… davon mit
1 Quartalen</t>
  </si>
  <si>
    <t>35110: Verb. Intervention bei psychosom. Krankheitszust.</t>
  </si>
  <si>
    <t>35100: Diff. Klärung psychosom. Krankheitszustände</t>
  </si>
  <si>
    <t xml:space="preserve">   Die von Ihnen mit dieser Tabelle ermittelte Hochrechnung stellt keinen garantierten Honoraranspruch im Rahmen Ihrer zukünftigen Abrechnungen dar.</t>
  </si>
  <si>
    <t>* Dieser rechnerische HzV-Fallwert bezieht sich auf die von Ihnen getätigten Eingaben und ermittelt darauf basierend einen durchschnittlichen Fallwert in der Jahresbetrachtung.</t>
  </si>
  <si>
    <r>
      <rPr>
        <b/>
        <sz val="12"/>
        <color theme="1"/>
        <rFont val="Calibri"/>
        <family val="2"/>
      </rPr>
      <t>Ø</t>
    </r>
    <r>
      <rPr>
        <b/>
        <i/>
        <sz val="10.8"/>
        <color theme="1"/>
        <rFont val="Calibri"/>
        <family val="2"/>
      </rPr>
      <t xml:space="preserve"> HzV-</t>
    </r>
    <r>
      <rPr>
        <b/>
        <i/>
        <sz val="12"/>
        <color theme="1"/>
        <rFont val="Calibri"/>
        <family val="2"/>
        <scheme val="minor"/>
      </rPr>
      <t>Fallwert Ihrer eingegebenen Daten gesamt *</t>
    </r>
  </si>
  <si>
    <t xml:space="preserve">   Hinzu kommen diejenigen Leistungen, die weiter über die Kassenärztliche Vereinigung abgerechnet werden.</t>
  </si>
  <si>
    <t>Vertreter/Zielauftragspauschalen</t>
  </si>
  <si>
    <t>Vertreterpauschale</t>
  </si>
  <si>
    <t>Zielauftragspauschale</t>
  </si>
  <si>
    <t>01730: Krebsfrüherkennung Frauen</t>
  </si>
  <si>
    <t>01731: Krebsfrüherkennung Männer</t>
  </si>
  <si>
    <t>01732: Gesundheitsuntersuchung ohne HKS</t>
  </si>
  <si>
    <t>01745: Hautkrebsscreening</t>
  </si>
  <si>
    <t>01746: Zuschlag HKS zur 01732</t>
  </si>
  <si>
    <t>Präventionsleistungen</t>
  </si>
  <si>
    <t>01717: Neugeborenen Screening</t>
  </si>
  <si>
    <t>01711: Neugeborenenerstuntersuchung (U1)</t>
  </si>
  <si>
    <t>01712: Neugeborenenbasisuntersuchung (U2)</t>
  </si>
  <si>
    <t>01713: Untersuchung 4. bis 5. Lebenswoche (U3)</t>
  </si>
  <si>
    <t>01714: Untersuchung 3. bis 4. Lebensmonat (LM)</t>
  </si>
  <si>
    <t>01715: Untersuchung 6. bis 7. Lebensmonat (LM)</t>
  </si>
  <si>
    <t>01716: Untersuchung 10. bis 12. Lebensmonat (LM)</t>
  </si>
  <si>
    <t>01717: Untersuchung 21. bis 24. Lebensmonat (LM)</t>
  </si>
  <si>
    <t>01723: Untersuchung 34. bis 36. Lebensmonat (LM)</t>
  </si>
  <si>
    <t>01718: Untersuchung 46. bis 48. Lebensmonat (LM)</t>
  </si>
  <si>
    <t>01719: Untersuchung 60. bis 64. Lebensmonat (LM)</t>
  </si>
  <si>
    <t>01720: Untersuchung 13. bis 15. Lebensjahr (J1)</t>
  </si>
  <si>
    <t>Zuschläge/VERAH</t>
  </si>
  <si>
    <t>Besuch durch VERAH</t>
  </si>
  <si>
    <t>0001: Hausärztliche Betreuung von Palliativpatienten</t>
  </si>
  <si>
    <t>1490: Zuschlag auf den Hausbesuch für einen Besuch von Palliativpatienten</t>
  </si>
  <si>
    <t>Palliativleistungen</t>
  </si>
  <si>
    <t>Ja</t>
  </si>
  <si>
    <t>VERAH in der Praxis (Ja/Nein)</t>
  </si>
  <si>
    <t>eingeschriebene Versicherte</t>
  </si>
  <si>
    <t>eingeschriebene Chroniker</t>
  </si>
  <si>
    <t xml:space="preserve">Impfungen (Einzelleistung ab dem 01.10.17) </t>
  </si>
  <si>
    <t>Chronikerpauschale</t>
  </si>
  <si>
    <t>P3: Besondere Betreuungspauschale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</si>
</sst>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_-* #,##0\ _€_-;\-* #,##0\ _€_-;_-* &quot;-&quot;??\ _€_-;_-@_-"/>
    <numFmt numFmtId="167" formatCode="#,##0.00\ &quot;€&quot;"/>
    <numFmt numFmtId="168" formatCode="_-* #,##0.000\ _€_-;\-* #,##0.000\ _€_-;_-* &quot;-&quot;??\ _€_-;_-@_-"/>
    <numFmt numFmtId="169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.8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4" fillId="2" borderId="1" applyNumberFormat="0" applyFont="0" applyAlignment="0" applyProtection="0"/>
    <xf numFmtId="0" fontId="5" fillId="0" borderId="0"/>
    <xf numFmtId="0" fontId="6" fillId="0" borderId="0"/>
    <xf numFmtId="0" fontId="5" fillId="0" borderId="0"/>
  </cellStyleXfs>
  <cellXfs count="71">
    <xf numFmtId="0" fontId="0" fillId="0" borderId="0" xfId="0"/>
    <xf numFmtId="166" fontId="0" fillId="4" borderId="2" xfId="1" applyNumberFormat="1" applyFont="1" applyFill="1" applyBorder="1" applyProtection="1">
      <protection locked="0"/>
    </xf>
    <xf numFmtId="166" fontId="0" fillId="4" borderId="2" xfId="1" applyNumberFormat="1" applyFont="1" applyFill="1" applyBorder="1" applyAlignment="1" applyProtection="1">
      <alignment horizontal="center" vertical="center"/>
      <protection locked="0"/>
    </xf>
    <xf numFmtId="0" fontId="0" fillId="4" borderId="2" xfId="0" applyFill="1" applyBorder="1" applyProtection="1">
      <protection locked="0"/>
    </xf>
    <xf numFmtId="166" fontId="0" fillId="4" borderId="14" xfId="1" applyNumberFormat="1" applyFont="1" applyFill="1" applyBorder="1" applyAlignment="1" applyProtection="1">
      <alignment horizontal="right" vertical="center"/>
      <protection locked="0"/>
    </xf>
    <xf numFmtId="166" fontId="0" fillId="4" borderId="13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9" fillId="0" borderId="11" xfId="0" applyFont="1" applyBorder="1" applyAlignment="1" applyProtection="1">
      <alignment horizontal="center"/>
    </xf>
    <xf numFmtId="0" fontId="8" fillId="0" borderId="18" xfId="0" applyFont="1" applyBorder="1" applyProtection="1"/>
    <xf numFmtId="44" fontId="9" fillId="3" borderId="17" xfId="2" applyFont="1" applyFill="1" applyBorder="1" applyProtection="1"/>
    <xf numFmtId="0" fontId="0" fillId="0" borderId="0" xfId="0" applyFill="1" applyProtection="1"/>
    <xf numFmtId="0" fontId="7" fillId="4" borderId="2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0" fillId="0" borderId="7" xfId="0" applyBorder="1" applyProtection="1"/>
    <xf numFmtId="10" fontId="0" fillId="0" borderId="2" xfId="3" applyNumberFormat="1" applyFont="1" applyFill="1" applyBorder="1" applyProtection="1"/>
    <xf numFmtId="1" fontId="0" fillId="0" borderId="2" xfId="0" applyNumberFormat="1" applyBorder="1" applyProtection="1"/>
    <xf numFmtId="44" fontId="0" fillId="0" borderId="4" xfId="2" applyFont="1" applyBorder="1" applyProtection="1"/>
    <xf numFmtId="0" fontId="0" fillId="0" borderId="0" xfId="0" applyFill="1" applyBorder="1" applyProtection="1"/>
    <xf numFmtId="0" fontId="2" fillId="0" borderId="7" xfId="0" applyFont="1" applyBorder="1" applyProtection="1"/>
    <xf numFmtId="166" fontId="2" fillId="3" borderId="2" xfId="1" applyNumberFormat="1" applyFont="1" applyFill="1" applyBorder="1" applyProtection="1"/>
    <xf numFmtId="165" fontId="2" fillId="0" borderId="2" xfId="0" applyNumberFormat="1" applyFont="1" applyBorder="1" applyProtection="1"/>
    <xf numFmtId="1" fontId="2" fillId="0" borderId="2" xfId="1" applyNumberFormat="1" applyFont="1" applyBorder="1" applyProtection="1"/>
    <xf numFmtId="0" fontId="2" fillId="3" borderId="4" xfId="0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165" fontId="3" fillId="0" borderId="9" xfId="3" applyNumberFormat="1" applyFont="1" applyFill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right"/>
    </xf>
    <xf numFmtId="169" fontId="10" fillId="0" borderId="9" xfId="0" applyNumberFormat="1" applyFont="1" applyBorder="1" applyAlignment="1" applyProtection="1">
      <alignment horizontal="right" vertical="center"/>
    </xf>
    <xf numFmtId="44" fontId="2" fillId="3" borderId="10" xfId="2" applyFont="1" applyFill="1" applyBorder="1" applyProtection="1"/>
    <xf numFmtId="0" fontId="2" fillId="0" borderId="5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7" xfId="0" applyFont="1" applyBorder="1" applyProtection="1"/>
    <xf numFmtId="166" fontId="0" fillId="0" borderId="2" xfId="1" applyNumberFormat="1" applyFont="1" applyFill="1" applyBorder="1" applyProtection="1"/>
    <xf numFmtId="164" fontId="0" fillId="0" borderId="2" xfId="1" applyNumberFormat="1" applyFont="1" applyFill="1" applyBorder="1" applyProtection="1"/>
    <xf numFmtId="44" fontId="0" fillId="0" borderId="2" xfId="2" applyFont="1" applyFill="1" applyBorder="1" applyProtection="1"/>
    <xf numFmtId="44" fontId="0" fillId="0" borderId="4" xfId="2" applyFont="1" applyFill="1" applyBorder="1" applyProtection="1"/>
    <xf numFmtId="0" fontId="2" fillId="0" borderId="8" xfId="0" applyFont="1" applyBorder="1" applyProtection="1"/>
    <xf numFmtId="166" fontId="2" fillId="3" borderId="9" xfId="1" applyNumberFormat="1" applyFont="1" applyFill="1" applyBorder="1" applyProtection="1"/>
    <xf numFmtId="10" fontId="2" fillId="0" borderId="9" xfId="3" applyNumberFormat="1" applyFont="1" applyFill="1" applyBorder="1" applyProtection="1"/>
    <xf numFmtId="166" fontId="2" fillId="0" borderId="9" xfId="3" applyNumberFormat="1" applyFont="1" applyFill="1" applyBorder="1" applyProtection="1"/>
    <xf numFmtId="166" fontId="2" fillId="0" borderId="9" xfId="1" applyNumberFormat="1" applyFont="1" applyFill="1" applyBorder="1" applyProtection="1"/>
    <xf numFmtId="165" fontId="0" fillId="0" borderId="9" xfId="0" applyNumberFormat="1" applyFont="1" applyFill="1" applyBorder="1" applyProtection="1"/>
    <xf numFmtId="44" fontId="2" fillId="3" borderId="10" xfId="0" applyNumberFormat="1" applyFont="1" applyFill="1" applyBorder="1" applyProtection="1"/>
    <xf numFmtId="0" fontId="2" fillId="0" borderId="0" xfId="0" applyFont="1" applyBorder="1" applyProtection="1"/>
    <xf numFmtId="166" fontId="2" fillId="3" borderId="0" xfId="1" applyNumberFormat="1" applyFont="1" applyFill="1" applyBorder="1" applyProtection="1"/>
    <xf numFmtId="10" fontId="2" fillId="0" borderId="0" xfId="3" applyNumberFormat="1" applyFont="1" applyFill="1" applyBorder="1" applyProtection="1"/>
    <xf numFmtId="166" fontId="2" fillId="0" borderId="0" xfId="1" applyNumberFormat="1" applyFont="1" applyFill="1" applyBorder="1" applyProtection="1"/>
    <xf numFmtId="165" fontId="0" fillId="0" borderId="0" xfId="0" applyNumberFormat="1" applyFont="1" applyFill="1" applyBorder="1" applyProtection="1"/>
    <xf numFmtId="44" fontId="2" fillId="3" borderId="0" xfId="0" applyNumberFormat="1" applyFont="1" applyFill="1" applyBorder="1" applyProtection="1"/>
    <xf numFmtId="7" fontId="0" fillId="0" borderId="14" xfId="2" applyNumberFormat="1" applyFont="1" applyBorder="1" applyAlignment="1" applyProtection="1">
      <alignment horizontal="right" vertical="center" wrapText="1"/>
    </xf>
    <xf numFmtId="0" fontId="0" fillId="0" borderId="12" xfId="0" applyBorder="1" applyProtection="1"/>
    <xf numFmtId="7" fontId="0" fillId="0" borderId="15" xfId="2" applyNumberFormat="1" applyFont="1" applyBorder="1" applyAlignment="1" applyProtection="1">
      <alignment horizontal="right"/>
    </xf>
    <xf numFmtId="168" fontId="0" fillId="0" borderId="0" xfId="0" applyNumberFormat="1" applyProtection="1"/>
    <xf numFmtId="164" fontId="0" fillId="0" borderId="0" xfId="0" applyNumberFormat="1" applyProtection="1"/>
    <xf numFmtId="0" fontId="0" fillId="0" borderId="9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44" fontId="0" fillId="0" borderId="0" xfId="2" applyFont="1" applyProtection="1"/>
    <xf numFmtId="44" fontId="0" fillId="0" borderId="2" xfId="2" applyFont="1" applyBorder="1" applyProtection="1"/>
    <xf numFmtId="0" fontId="0" fillId="0" borderId="9" xfId="0" applyBorder="1" applyProtection="1"/>
    <xf numFmtId="167" fontId="0" fillId="0" borderId="2" xfId="0" applyNumberFormat="1" applyBorder="1" applyProtection="1"/>
    <xf numFmtId="0" fontId="2" fillId="0" borderId="16" xfId="0" applyFont="1" applyFill="1" applyBorder="1" applyAlignment="1" applyProtection="1">
      <alignment horizontal="center" vertical="center" wrapText="1"/>
    </xf>
    <xf numFmtId="44" fontId="1" fillId="0" borderId="4" xfId="2" applyFont="1" applyFill="1" applyBorder="1" applyAlignment="1" applyProtection="1">
      <alignment vertical="center" wrapText="1"/>
    </xf>
    <xf numFmtId="165" fontId="0" fillId="0" borderId="0" xfId="3" applyNumberFormat="1" applyFont="1" applyProtection="1"/>
    <xf numFmtId="10" fontId="0" fillId="0" borderId="0" xfId="0" applyNumberFormat="1" applyProtection="1"/>
    <xf numFmtId="0" fontId="0" fillId="0" borderId="7" xfId="0" applyFont="1" applyBorder="1" applyAlignment="1" applyProtection="1">
      <alignment wrapText="1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Fill="1" applyBorder="1" applyAlignment="1" applyProtection="1"/>
  </cellXfs>
  <cellStyles count="10">
    <cellStyle name="Komma" xfId="1" builtinId="3"/>
    <cellStyle name="Notiz 2" xfId="6"/>
    <cellStyle name="Prozent" xfId="3" builtinId="5"/>
    <cellStyle name="Standard" xfId="0" builtinId="0"/>
    <cellStyle name="Standard 2" xfId="5"/>
    <cellStyle name="Standard 2 2" xfId="7"/>
    <cellStyle name="Standard 3" xfId="8"/>
    <cellStyle name="Standard 4" xfId="4"/>
    <cellStyle name="Standard 5" xfId="9"/>
    <cellStyle name="Währung" xfId="2" builtinId="4"/>
  </cellStyles>
  <dxfs count="7">
    <dxf>
      <font>
        <b/>
        <i val="0"/>
      </font>
      <numFmt numFmtId="1" formatCode="0"/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ill>
        <patternFill>
          <bgColor rgb="FFFF0066"/>
        </patternFill>
      </fill>
    </dxf>
    <dxf>
      <font>
        <b/>
        <i val="0"/>
        <color theme="4" tint="-0.499984740745262"/>
      </font>
      <numFmt numFmtId="1" formatCode="0"/>
      <fill>
        <patternFill>
          <bgColor rgb="FFFF0066"/>
        </patternFill>
      </fill>
    </dxf>
    <dxf>
      <font>
        <b/>
        <i val="0"/>
      </font>
      <numFmt numFmtId="1" formatCode="0"/>
      <fill>
        <patternFill>
          <bgColor rgb="FFFF0066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5"/>
  <sheetViews>
    <sheetView showGridLines="0" tabSelected="1" zoomScale="90" zoomScaleNormal="90" workbookViewId="0">
      <pane ySplit="2" topLeftCell="A3" activePane="bottomLeft" state="frozen"/>
      <selection pane="bottomLeft" activeCell="D44" sqref="D44"/>
    </sheetView>
  </sheetViews>
  <sheetFormatPr baseColWidth="10" defaultRowHeight="15" x14ac:dyDescent="0.25"/>
  <cols>
    <col min="1" max="1" width="3.7109375" style="6" customWidth="1"/>
    <col min="2" max="2" width="3.28515625" style="6" hidden="1" customWidth="1"/>
    <col min="3" max="3" width="52.7109375" style="6" bestFit="1" customWidth="1"/>
    <col min="4" max="4" width="15.42578125" style="6" bestFit="1" customWidth="1"/>
    <col min="5" max="5" width="11.42578125" style="6" customWidth="1"/>
    <col min="6" max="7" width="13" style="6" bestFit="1" customWidth="1"/>
    <col min="8" max="9" width="12.5703125" style="6" bestFit="1" customWidth="1"/>
    <col min="10" max="10" width="15.7109375" style="6" bestFit="1" customWidth="1"/>
    <col min="11" max="11" width="15.7109375" style="6" customWidth="1"/>
    <col min="12" max="12" width="22.7109375" style="6" customWidth="1"/>
    <col min="13" max="13" width="11.42578125" style="6" customWidth="1"/>
    <col min="14" max="16" width="11.42578125" style="6"/>
    <col min="17" max="17" width="0" style="6" hidden="1" customWidth="1"/>
    <col min="18" max="16384" width="11.42578125" style="6"/>
  </cols>
  <sheetData>
    <row r="1" spans="1:17" ht="16.5" thickBot="1" x14ac:dyDescent="0.3">
      <c r="C1" s="7" t="s">
        <v>37</v>
      </c>
      <c r="D1" s="8"/>
      <c r="E1" s="8"/>
      <c r="F1" s="9">
        <f>G13+M17+F28+F64+F69+F49+F23</f>
        <v>0</v>
      </c>
    </row>
    <row r="3" spans="1:17" ht="15.75" x14ac:dyDescent="0.25">
      <c r="A3" s="10"/>
      <c r="B3" s="10"/>
      <c r="C3" s="11" t="s">
        <v>9</v>
      </c>
    </row>
    <row r="4" spans="1:17" ht="9" customHeight="1" thickBot="1" x14ac:dyDescent="0.3"/>
    <row r="5" spans="1:17" ht="30" x14ac:dyDescent="0.25">
      <c r="A5" s="12"/>
      <c r="C5" s="13" t="s">
        <v>25</v>
      </c>
      <c r="D5" s="14" t="s">
        <v>67</v>
      </c>
      <c r="E5" s="14" t="s">
        <v>0</v>
      </c>
      <c r="F5" s="14" t="s">
        <v>24</v>
      </c>
      <c r="G5" s="15" t="s">
        <v>1</v>
      </c>
    </row>
    <row r="6" spans="1:17" x14ac:dyDescent="0.25">
      <c r="B6" s="6">
        <v>0</v>
      </c>
      <c r="C6" s="16" t="s">
        <v>3</v>
      </c>
      <c r="D6" s="1"/>
      <c r="E6" s="17">
        <f>IF(D6=0,0,D6/$D$12)</f>
        <v>0</v>
      </c>
      <c r="F6" s="18">
        <f t="shared" ref="F6:F11" si="0">D6*B6</f>
        <v>0</v>
      </c>
      <c r="G6" s="19">
        <v>0</v>
      </c>
    </row>
    <row r="7" spans="1:17" x14ac:dyDescent="0.25">
      <c r="B7" s="6">
        <v>1</v>
      </c>
      <c r="C7" s="16" t="s">
        <v>4</v>
      </c>
      <c r="D7" s="1"/>
      <c r="E7" s="17">
        <f t="shared" ref="E7:E11" si="1">IF(D7=0,0,D7/$D$12)</f>
        <v>0</v>
      </c>
      <c r="F7" s="18">
        <f t="shared" si="0"/>
        <v>0</v>
      </c>
      <c r="G7" s="19">
        <f>95/B7</f>
        <v>95</v>
      </c>
    </row>
    <row r="8" spans="1:17" x14ac:dyDescent="0.25">
      <c r="B8" s="6">
        <v>2</v>
      </c>
      <c r="C8" s="16" t="s">
        <v>5</v>
      </c>
      <c r="D8" s="1"/>
      <c r="E8" s="17">
        <f t="shared" si="1"/>
        <v>0</v>
      </c>
      <c r="F8" s="18">
        <f t="shared" si="0"/>
        <v>0</v>
      </c>
      <c r="G8" s="19">
        <f>95/B8</f>
        <v>47.5</v>
      </c>
    </row>
    <row r="9" spans="1:17" x14ac:dyDescent="0.25">
      <c r="B9" s="20">
        <v>2</v>
      </c>
      <c r="C9" s="16" t="s">
        <v>6</v>
      </c>
      <c r="D9" s="1"/>
      <c r="E9" s="17">
        <f t="shared" si="1"/>
        <v>0</v>
      </c>
      <c r="F9" s="18">
        <f t="shared" si="0"/>
        <v>0</v>
      </c>
      <c r="G9" s="19">
        <f>145/B9</f>
        <v>72.5</v>
      </c>
    </row>
    <row r="10" spans="1:17" x14ac:dyDescent="0.25">
      <c r="B10" s="20">
        <v>3</v>
      </c>
      <c r="C10" s="16" t="s">
        <v>7</v>
      </c>
      <c r="D10" s="1"/>
      <c r="E10" s="17">
        <f t="shared" si="1"/>
        <v>0</v>
      </c>
      <c r="F10" s="18">
        <f t="shared" si="0"/>
        <v>0</v>
      </c>
      <c r="G10" s="19">
        <f>145/B10</f>
        <v>48.333333333333336</v>
      </c>
    </row>
    <row r="11" spans="1:17" x14ac:dyDescent="0.25">
      <c r="B11" s="20">
        <v>4</v>
      </c>
      <c r="C11" s="16" t="s">
        <v>8</v>
      </c>
      <c r="D11" s="1"/>
      <c r="E11" s="17">
        <f t="shared" si="1"/>
        <v>0</v>
      </c>
      <c r="F11" s="18">
        <f t="shared" si="0"/>
        <v>0</v>
      </c>
      <c r="G11" s="19">
        <f>145/B11</f>
        <v>36.25</v>
      </c>
    </row>
    <row r="12" spans="1:17" x14ac:dyDescent="0.25">
      <c r="C12" s="21" t="s">
        <v>2</v>
      </c>
      <c r="D12" s="22">
        <f>SUM(D6:D11)</f>
        <v>0</v>
      </c>
      <c r="E12" s="23">
        <f>SUM(E6:E11)</f>
        <v>0</v>
      </c>
      <c r="F12" s="24">
        <f>SUM(F6:F11)</f>
        <v>0</v>
      </c>
      <c r="G12" s="25" t="s">
        <v>26</v>
      </c>
    </row>
    <row r="13" spans="1:17" ht="15.75" thickBot="1" x14ac:dyDescent="0.3">
      <c r="C13" s="26" t="s">
        <v>27</v>
      </c>
      <c r="D13" s="27"/>
      <c r="E13" s="28"/>
      <c r="F13" s="29">
        <f>IF(D12=0,0,F12/D12)</f>
        <v>0</v>
      </c>
      <c r="G13" s="30">
        <f>IF(F12=0,0,SUMPRODUCT(G6:G11,F6:F11)/F12)</f>
        <v>0</v>
      </c>
    </row>
    <row r="14" spans="1:17" ht="9" customHeight="1" thickBot="1" x14ac:dyDescent="0.3"/>
    <row r="15" spans="1:17" ht="30" customHeight="1" x14ac:dyDescent="0.25">
      <c r="A15" s="12"/>
      <c r="C15" s="31" t="s">
        <v>71</v>
      </c>
      <c r="D15" s="14" t="s">
        <v>68</v>
      </c>
      <c r="E15" s="14" t="s">
        <v>0</v>
      </c>
      <c r="F15" s="14" t="s">
        <v>29</v>
      </c>
      <c r="G15" s="14" t="s">
        <v>30</v>
      </c>
      <c r="H15" s="14" t="s">
        <v>31</v>
      </c>
      <c r="I15" s="14" t="s">
        <v>32</v>
      </c>
      <c r="J15" s="14" t="s">
        <v>28</v>
      </c>
      <c r="K15" s="14" t="s">
        <v>12</v>
      </c>
      <c r="L15" s="32" t="s">
        <v>10</v>
      </c>
      <c r="M15" s="33" t="s">
        <v>1</v>
      </c>
    </row>
    <row r="16" spans="1:17" x14ac:dyDescent="0.25">
      <c r="B16" s="6">
        <v>1</v>
      </c>
      <c r="C16" s="34" t="s">
        <v>70</v>
      </c>
      <c r="D16" s="1"/>
      <c r="E16" s="17">
        <f>IF(D16=0,0,D16/$D$12)</f>
        <v>0</v>
      </c>
      <c r="F16" s="1"/>
      <c r="G16" s="1"/>
      <c r="H16" s="1"/>
      <c r="I16" s="35">
        <f>IF(D16-F16-G16-H16&lt;0,0,D16-F16-G16-H16)</f>
        <v>0</v>
      </c>
      <c r="J16" s="36">
        <f>IF(D16=0,0,SUMPRODUCT(F16:I16,$F$18:$I$18)/SUM(F16:I16))</f>
        <v>0</v>
      </c>
      <c r="K16" s="37">
        <v>25</v>
      </c>
      <c r="L16" s="37">
        <f>J16*K16</f>
        <v>0</v>
      </c>
      <c r="M16" s="38">
        <f t="shared" ref="M16" si="2">IF(D16=0,0,D16*L16/$F$12)</f>
        <v>0</v>
      </c>
      <c r="Q16" s="6" t="s">
        <v>65</v>
      </c>
    </row>
    <row r="17" spans="3:13" ht="15.75" thickBot="1" x14ac:dyDescent="0.3">
      <c r="C17" s="39" t="s">
        <v>2</v>
      </c>
      <c r="D17" s="40">
        <f>SUM(D16:D16)</f>
        <v>0</v>
      </c>
      <c r="E17" s="41">
        <f>SUM(E16:E16)</f>
        <v>0</v>
      </c>
      <c r="F17" s="42">
        <f>SUM(F16:F16)</f>
        <v>0</v>
      </c>
      <c r="G17" s="42">
        <f>SUM(G16:G16)</f>
        <v>0</v>
      </c>
      <c r="H17" s="42">
        <f>SUM(H16:H16)</f>
        <v>0</v>
      </c>
      <c r="I17" s="42">
        <f t="shared" ref="I17" si="3">IF(D17-F17-G17-H17&lt;0,0,D17-F17-G17-H17)</f>
        <v>0</v>
      </c>
      <c r="J17" s="43">
        <f>D16*J16</f>
        <v>0</v>
      </c>
      <c r="K17" s="43"/>
      <c r="L17" s="44"/>
      <c r="M17" s="45">
        <f>SUM(M16:M16)</f>
        <v>0</v>
      </c>
    </row>
    <row r="18" spans="3:13" hidden="1" x14ac:dyDescent="0.25">
      <c r="C18" s="46"/>
      <c r="D18" s="47"/>
      <c r="E18" s="48"/>
      <c r="F18" s="49">
        <v>4</v>
      </c>
      <c r="G18" s="49">
        <v>3</v>
      </c>
      <c r="H18" s="49">
        <v>2</v>
      </c>
      <c r="I18" s="49">
        <v>1</v>
      </c>
      <c r="J18" s="49"/>
      <c r="K18" s="49"/>
      <c r="L18" s="50"/>
      <c r="M18" s="51"/>
    </row>
    <row r="19" spans="3:13" ht="9" customHeight="1" thickBot="1" x14ac:dyDescent="0.3"/>
    <row r="20" spans="3:13" ht="30" customHeight="1" x14ac:dyDescent="0.25">
      <c r="C20" s="13" t="s">
        <v>39</v>
      </c>
      <c r="D20" s="14" t="s">
        <v>13</v>
      </c>
      <c r="E20" s="14" t="s">
        <v>12</v>
      </c>
      <c r="F20" s="15" t="s">
        <v>1</v>
      </c>
    </row>
    <row r="21" spans="3:13" x14ac:dyDescent="0.25">
      <c r="C21" s="16" t="s">
        <v>40</v>
      </c>
      <c r="D21" s="4"/>
      <c r="E21" s="52">
        <v>20</v>
      </c>
      <c r="F21" s="38">
        <f>IF(D21=0,0,E21*D21/$F$12)</f>
        <v>0</v>
      </c>
    </row>
    <row r="22" spans="3:13" x14ac:dyDescent="0.25">
      <c r="C22" s="53" t="s">
        <v>41</v>
      </c>
      <c r="D22" s="4"/>
      <c r="E22" s="54">
        <v>20</v>
      </c>
      <c r="F22" s="38">
        <f>IF(D22=0,0,E22*D22/$F$12)</f>
        <v>0</v>
      </c>
      <c r="H22" s="55"/>
      <c r="L22" s="56"/>
    </row>
    <row r="23" spans="3:13" ht="15.75" thickBot="1" x14ac:dyDescent="0.3">
      <c r="C23" s="39" t="s">
        <v>2</v>
      </c>
      <c r="D23" s="57"/>
      <c r="E23" s="57"/>
      <c r="F23" s="45">
        <f>+SUM(F21:F22)</f>
        <v>0</v>
      </c>
      <c r="L23" s="56"/>
    </row>
    <row r="24" spans="3:13" ht="9" customHeight="1" thickBot="1" x14ac:dyDescent="0.3">
      <c r="D24" s="58"/>
      <c r="E24" s="58"/>
      <c r="F24" s="10"/>
    </row>
    <row r="25" spans="3:13" ht="30" customHeight="1" x14ac:dyDescent="0.25">
      <c r="C25" s="13" t="s">
        <v>60</v>
      </c>
      <c r="D25" s="14" t="s">
        <v>13</v>
      </c>
      <c r="E25" s="14" t="s">
        <v>12</v>
      </c>
      <c r="F25" s="15" t="s">
        <v>1</v>
      </c>
    </row>
    <row r="26" spans="3:13" x14ac:dyDescent="0.25">
      <c r="C26" s="16" t="s">
        <v>66</v>
      </c>
      <c r="D26" s="2" t="s">
        <v>65</v>
      </c>
      <c r="E26" s="59">
        <v>5</v>
      </c>
      <c r="F26" s="38">
        <f>IF(F12=0,0,IF(D26="Ja",E26*J17/F12,0))</f>
        <v>0</v>
      </c>
      <c r="H26" s="56"/>
      <c r="L26" s="56"/>
    </row>
    <row r="27" spans="3:13" x14ac:dyDescent="0.25">
      <c r="C27" s="53" t="s">
        <v>61</v>
      </c>
      <c r="D27" s="5"/>
      <c r="E27" s="60">
        <v>17</v>
      </c>
      <c r="F27" s="38">
        <f>IF(AND(D26="Ja",D27&gt;0),E27*D27/$F$12,IF(D26="Nein","Keine VERAH",0))</f>
        <v>0</v>
      </c>
      <c r="H27" s="56"/>
      <c r="L27" s="56"/>
    </row>
    <row r="28" spans="3:13" ht="15.75" thickBot="1" x14ac:dyDescent="0.3">
      <c r="C28" s="39" t="s">
        <v>2</v>
      </c>
      <c r="D28" s="61"/>
      <c r="E28" s="61"/>
      <c r="F28" s="45">
        <f>SUM(F26:F27)</f>
        <v>0</v>
      </c>
      <c r="L28" s="56"/>
    </row>
    <row r="29" spans="3:13" ht="9" customHeight="1" thickBot="1" x14ac:dyDescent="0.3">
      <c r="F29" s="10"/>
    </row>
    <row r="30" spans="3:13" ht="30" x14ac:dyDescent="0.25">
      <c r="C30" s="13" t="s">
        <v>47</v>
      </c>
      <c r="D30" s="14" t="s">
        <v>13</v>
      </c>
      <c r="E30" s="14" t="s">
        <v>12</v>
      </c>
      <c r="F30" s="33" t="s">
        <v>1</v>
      </c>
    </row>
    <row r="31" spans="3:13" x14ac:dyDescent="0.25">
      <c r="C31" s="34" t="s">
        <v>42</v>
      </c>
      <c r="D31" s="3"/>
      <c r="E31" s="62">
        <v>18.95</v>
      </c>
      <c r="F31" s="38">
        <f t="shared" ref="F31:F47" si="4">IF(D31=0,0,E31*D31/$F$12)</f>
        <v>0</v>
      </c>
      <c r="L31" s="56"/>
    </row>
    <row r="32" spans="3:13" x14ac:dyDescent="0.25">
      <c r="C32" s="34" t="s">
        <v>43</v>
      </c>
      <c r="D32" s="3"/>
      <c r="E32" s="62">
        <v>15.06</v>
      </c>
      <c r="F32" s="38">
        <f t="shared" si="4"/>
        <v>0</v>
      </c>
      <c r="L32" s="56"/>
    </row>
    <row r="33" spans="3:12" x14ac:dyDescent="0.25">
      <c r="C33" s="34" t="s">
        <v>44</v>
      </c>
      <c r="D33" s="3"/>
      <c r="E33" s="62">
        <v>45</v>
      </c>
      <c r="F33" s="38">
        <f t="shared" si="4"/>
        <v>0</v>
      </c>
      <c r="L33" s="56"/>
    </row>
    <row r="34" spans="3:12" x14ac:dyDescent="0.25">
      <c r="C34" s="34" t="s">
        <v>45</v>
      </c>
      <c r="D34" s="3"/>
      <c r="E34" s="62">
        <v>22.53</v>
      </c>
      <c r="F34" s="38">
        <f t="shared" si="4"/>
        <v>0</v>
      </c>
      <c r="L34" s="56"/>
    </row>
    <row r="35" spans="3:12" x14ac:dyDescent="0.25">
      <c r="C35" s="34" t="s">
        <v>46</v>
      </c>
      <c r="D35" s="3"/>
      <c r="E35" s="62">
        <v>17.899999999999999</v>
      </c>
      <c r="F35" s="38">
        <f t="shared" si="4"/>
        <v>0</v>
      </c>
      <c r="L35" s="56"/>
    </row>
    <row r="36" spans="3:12" x14ac:dyDescent="0.25">
      <c r="C36" s="34" t="s">
        <v>48</v>
      </c>
      <c r="D36" s="3"/>
      <c r="E36" s="62">
        <v>14.22</v>
      </c>
      <c r="F36" s="38">
        <f t="shared" si="4"/>
        <v>0</v>
      </c>
      <c r="L36" s="56"/>
    </row>
    <row r="37" spans="3:12" x14ac:dyDescent="0.25">
      <c r="C37" s="34" t="s">
        <v>49</v>
      </c>
      <c r="D37" s="3"/>
      <c r="E37" s="62">
        <v>13.27</v>
      </c>
      <c r="F37" s="38">
        <f t="shared" si="4"/>
        <v>0</v>
      </c>
      <c r="L37" s="56"/>
    </row>
    <row r="38" spans="3:12" x14ac:dyDescent="0.25">
      <c r="C38" s="34" t="s">
        <v>50</v>
      </c>
      <c r="D38" s="3"/>
      <c r="E38" s="62">
        <v>42.23</v>
      </c>
      <c r="F38" s="38">
        <f t="shared" si="4"/>
        <v>0</v>
      </c>
      <c r="L38" s="56"/>
    </row>
    <row r="39" spans="3:12" x14ac:dyDescent="0.25">
      <c r="C39" s="34" t="s">
        <v>51</v>
      </c>
      <c r="D39" s="3"/>
      <c r="E39" s="62">
        <v>42.23</v>
      </c>
      <c r="F39" s="38">
        <f t="shared" si="4"/>
        <v>0</v>
      </c>
      <c r="L39" s="56"/>
    </row>
    <row r="40" spans="3:12" x14ac:dyDescent="0.25">
      <c r="C40" s="34" t="s">
        <v>52</v>
      </c>
      <c r="D40" s="3"/>
      <c r="E40" s="62">
        <v>42.23</v>
      </c>
      <c r="F40" s="38">
        <f t="shared" si="4"/>
        <v>0</v>
      </c>
      <c r="L40" s="56"/>
    </row>
    <row r="41" spans="3:12" x14ac:dyDescent="0.25">
      <c r="C41" s="34" t="s">
        <v>53</v>
      </c>
      <c r="D41" s="3"/>
      <c r="E41" s="62">
        <v>42.23</v>
      </c>
      <c r="F41" s="38">
        <f t="shared" si="4"/>
        <v>0</v>
      </c>
      <c r="L41" s="56"/>
    </row>
    <row r="42" spans="3:12" x14ac:dyDescent="0.25">
      <c r="C42" s="34" t="s">
        <v>54</v>
      </c>
      <c r="D42" s="3"/>
      <c r="E42" s="62">
        <v>42.23</v>
      </c>
      <c r="F42" s="38">
        <f t="shared" si="4"/>
        <v>0</v>
      </c>
      <c r="L42" s="56"/>
    </row>
    <row r="43" spans="3:12" x14ac:dyDescent="0.25">
      <c r="C43" s="34" t="s">
        <v>55</v>
      </c>
      <c r="D43" s="3"/>
      <c r="E43" s="62">
        <v>42.23</v>
      </c>
      <c r="F43" s="38">
        <f t="shared" si="4"/>
        <v>0</v>
      </c>
      <c r="L43" s="56"/>
    </row>
    <row r="44" spans="3:12" x14ac:dyDescent="0.25">
      <c r="C44" s="34" t="s">
        <v>56</v>
      </c>
      <c r="D44" s="3"/>
      <c r="E44" s="62">
        <v>42.23</v>
      </c>
      <c r="F44" s="38">
        <f t="shared" si="4"/>
        <v>0</v>
      </c>
      <c r="L44" s="56"/>
    </row>
    <row r="45" spans="3:12" x14ac:dyDescent="0.25">
      <c r="C45" s="34" t="s">
        <v>57</v>
      </c>
      <c r="D45" s="3"/>
      <c r="E45" s="62">
        <v>42.23</v>
      </c>
      <c r="F45" s="38">
        <f t="shared" si="4"/>
        <v>0</v>
      </c>
      <c r="L45" s="56"/>
    </row>
    <row r="46" spans="3:12" x14ac:dyDescent="0.25">
      <c r="C46" s="34" t="s">
        <v>58</v>
      </c>
      <c r="D46" s="3"/>
      <c r="E46" s="62">
        <v>42.23</v>
      </c>
      <c r="F46" s="38">
        <f t="shared" si="4"/>
        <v>0</v>
      </c>
      <c r="L46" s="56"/>
    </row>
    <row r="47" spans="3:12" x14ac:dyDescent="0.25">
      <c r="C47" s="34" t="s">
        <v>59</v>
      </c>
      <c r="D47" s="3"/>
      <c r="E47" s="62">
        <v>37.380000000000003</v>
      </c>
      <c r="F47" s="38">
        <f t="shared" si="4"/>
        <v>0</v>
      </c>
      <c r="L47" s="56"/>
    </row>
    <row r="48" spans="3:12" x14ac:dyDescent="0.25">
      <c r="C48" s="34" t="s">
        <v>69</v>
      </c>
      <c r="D48" s="3"/>
      <c r="E48" s="62"/>
      <c r="F48" s="63"/>
      <c r="L48" s="56"/>
    </row>
    <row r="49" spans="3:12" ht="15.75" thickBot="1" x14ac:dyDescent="0.3">
      <c r="C49" s="39" t="s">
        <v>2</v>
      </c>
      <c r="D49" s="61"/>
      <c r="E49" s="61"/>
      <c r="F49" s="45">
        <f>SUM(F31:F48)</f>
        <v>0</v>
      </c>
      <c r="L49" s="56"/>
    </row>
    <row r="50" spans="3:12" ht="15.75" thickBot="1" x14ac:dyDescent="0.3"/>
    <row r="51" spans="3:12" ht="30" x14ac:dyDescent="0.25">
      <c r="C51" s="13" t="s">
        <v>11</v>
      </c>
      <c r="D51" s="14" t="s">
        <v>13</v>
      </c>
      <c r="E51" s="14" t="s">
        <v>12</v>
      </c>
      <c r="F51" s="33" t="s">
        <v>1</v>
      </c>
      <c r="L51" s="56"/>
    </row>
    <row r="52" spans="3:12" x14ac:dyDescent="0.25">
      <c r="C52" s="34" t="s">
        <v>14</v>
      </c>
      <c r="D52" s="3"/>
      <c r="E52" s="62">
        <v>25</v>
      </c>
      <c r="F52" s="64">
        <f>IF(D52="",0,D52*E52/$F$12)</f>
        <v>0</v>
      </c>
      <c r="G52" s="65"/>
      <c r="H52" s="66"/>
    </row>
    <row r="53" spans="3:12" x14ac:dyDescent="0.25">
      <c r="C53" s="34" t="s">
        <v>15</v>
      </c>
      <c r="D53" s="3"/>
      <c r="E53" s="62">
        <v>40</v>
      </c>
      <c r="F53" s="64">
        <f t="shared" ref="F53:F63" si="5">IF(D53="",0,D53*E53/$F$12)</f>
        <v>0</v>
      </c>
      <c r="G53" s="65"/>
      <c r="H53" s="66"/>
    </row>
    <row r="54" spans="3:12" x14ac:dyDescent="0.25">
      <c r="C54" s="34" t="s">
        <v>16</v>
      </c>
      <c r="D54" s="3"/>
      <c r="E54" s="62">
        <v>38</v>
      </c>
      <c r="F54" s="64">
        <f t="shared" si="5"/>
        <v>0</v>
      </c>
      <c r="G54" s="65"/>
      <c r="H54" s="66"/>
    </row>
    <row r="55" spans="3:12" x14ac:dyDescent="0.25">
      <c r="C55" s="34" t="s">
        <v>17</v>
      </c>
      <c r="D55" s="3"/>
      <c r="E55" s="62">
        <v>8</v>
      </c>
      <c r="F55" s="64">
        <f t="shared" si="5"/>
        <v>0</v>
      </c>
      <c r="G55" s="65"/>
      <c r="H55" s="66"/>
    </row>
    <row r="56" spans="3:12" x14ac:dyDescent="0.25">
      <c r="C56" s="34" t="s">
        <v>18</v>
      </c>
      <c r="D56" s="3"/>
      <c r="E56" s="62">
        <v>16</v>
      </c>
      <c r="F56" s="64">
        <f t="shared" si="5"/>
        <v>0</v>
      </c>
      <c r="G56" s="65"/>
      <c r="H56" s="66"/>
    </row>
    <row r="57" spans="3:12" x14ac:dyDescent="0.25">
      <c r="C57" s="34" t="s">
        <v>19</v>
      </c>
      <c r="D57" s="3"/>
      <c r="E57" s="62">
        <v>30</v>
      </c>
      <c r="F57" s="64">
        <f t="shared" si="5"/>
        <v>0</v>
      </c>
      <c r="G57" s="65"/>
      <c r="H57" s="66"/>
    </row>
    <row r="58" spans="3:12" x14ac:dyDescent="0.25">
      <c r="C58" s="34" t="s">
        <v>20</v>
      </c>
      <c r="D58" s="3"/>
      <c r="E58" s="62">
        <v>17</v>
      </c>
      <c r="F58" s="64">
        <f t="shared" si="5"/>
        <v>0</v>
      </c>
      <c r="G58" s="65"/>
      <c r="H58" s="66"/>
    </row>
    <row r="59" spans="3:12" x14ac:dyDescent="0.25">
      <c r="C59" s="34" t="s">
        <v>21</v>
      </c>
      <c r="D59" s="3"/>
      <c r="E59" s="62">
        <v>11</v>
      </c>
      <c r="F59" s="64">
        <f t="shared" si="5"/>
        <v>0</v>
      </c>
      <c r="G59" s="65"/>
      <c r="H59" s="66"/>
    </row>
    <row r="60" spans="3:12" x14ac:dyDescent="0.25">
      <c r="C60" s="34" t="s">
        <v>22</v>
      </c>
      <c r="D60" s="3"/>
      <c r="E60" s="62">
        <v>21</v>
      </c>
      <c r="F60" s="64">
        <f t="shared" si="5"/>
        <v>0</v>
      </c>
      <c r="G60" s="65"/>
      <c r="H60" s="66"/>
    </row>
    <row r="61" spans="3:12" x14ac:dyDescent="0.25">
      <c r="C61" s="16" t="s">
        <v>34</v>
      </c>
      <c r="D61" s="3"/>
      <c r="E61" s="62">
        <v>20</v>
      </c>
      <c r="F61" s="64">
        <f t="shared" si="5"/>
        <v>0</v>
      </c>
      <c r="G61" s="65"/>
      <c r="H61" s="66"/>
    </row>
    <row r="62" spans="3:12" x14ac:dyDescent="0.25">
      <c r="C62" s="16" t="s">
        <v>33</v>
      </c>
      <c r="D62" s="3"/>
      <c r="E62" s="62">
        <v>20</v>
      </c>
      <c r="F62" s="64">
        <f t="shared" si="5"/>
        <v>0</v>
      </c>
      <c r="G62" s="65"/>
      <c r="H62" s="66"/>
    </row>
    <row r="63" spans="3:12" x14ac:dyDescent="0.25">
      <c r="C63" s="34" t="s">
        <v>23</v>
      </c>
      <c r="D63" s="3"/>
      <c r="E63" s="62">
        <v>30</v>
      </c>
      <c r="F63" s="64">
        <f t="shared" si="5"/>
        <v>0</v>
      </c>
      <c r="G63" s="65"/>
      <c r="H63" s="66"/>
    </row>
    <row r="64" spans="3:12" ht="15.75" thickBot="1" x14ac:dyDescent="0.3">
      <c r="C64" s="39" t="s">
        <v>2</v>
      </c>
      <c r="D64" s="61"/>
      <c r="E64" s="61"/>
      <c r="F64" s="45">
        <f>SUM(F52:F63)</f>
        <v>0</v>
      </c>
    </row>
    <row r="65" spans="3:12" ht="9" customHeight="1" thickBot="1" x14ac:dyDescent="0.3"/>
    <row r="66" spans="3:12" ht="30" x14ac:dyDescent="0.25">
      <c r="C66" s="13" t="s">
        <v>64</v>
      </c>
      <c r="D66" s="14" t="s">
        <v>13</v>
      </c>
      <c r="E66" s="14" t="s">
        <v>12</v>
      </c>
      <c r="F66" s="33" t="s">
        <v>1</v>
      </c>
      <c r="L66" s="56"/>
    </row>
    <row r="67" spans="3:12" x14ac:dyDescent="0.25">
      <c r="C67" s="34" t="s">
        <v>62</v>
      </c>
      <c r="D67" s="3"/>
      <c r="E67" s="62">
        <v>40</v>
      </c>
      <c r="F67" s="64">
        <f>IF(D67="",0,D67*E67/$F$12)</f>
        <v>0</v>
      </c>
      <c r="G67" s="65"/>
      <c r="H67" s="66"/>
    </row>
    <row r="68" spans="3:12" ht="30" x14ac:dyDescent="0.25">
      <c r="C68" s="67" t="s">
        <v>63</v>
      </c>
      <c r="D68" s="3"/>
      <c r="E68" s="62">
        <v>20</v>
      </c>
      <c r="F68" s="64">
        <f t="shared" ref="F68" si="6">IF(D68="",0,D68*E68/$F$12)</f>
        <v>0</v>
      </c>
      <c r="G68" s="65"/>
      <c r="H68" s="66"/>
    </row>
    <row r="69" spans="3:12" ht="15.75" thickBot="1" x14ac:dyDescent="0.3">
      <c r="C69" s="39" t="s">
        <v>2</v>
      </c>
      <c r="D69" s="61"/>
      <c r="E69" s="61"/>
      <c r="F69" s="45">
        <f>SUM(F67:F68)</f>
        <v>0</v>
      </c>
      <c r="G69" s="65"/>
      <c r="H69" s="66"/>
    </row>
    <row r="70" spans="3:12" ht="15.75" thickBot="1" x14ac:dyDescent="0.3"/>
    <row r="71" spans="3:12" ht="16.5" thickBot="1" x14ac:dyDescent="0.3">
      <c r="C71" s="7" t="s">
        <v>37</v>
      </c>
      <c r="D71" s="8"/>
      <c r="E71" s="8"/>
      <c r="F71" s="9">
        <f>G13+M17+F28+F64+F69+F49+F23</f>
        <v>0</v>
      </c>
    </row>
    <row r="73" spans="3:12" x14ac:dyDescent="0.25">
      <c r="C73" s="68" t="s">
        <v>36</v>
      </c>
      <c r="D73" s="69"/>
      <c r="E73" s="69"/>
      <c r="F73" s="69"/>
      <c r="G73" s="69"/>
      <c r="H73" s="69"/>
      <c r="I73" s="69"/>
      <c r="J73" s="69"/>
      <c r="K73" s="69"/>
    </row>
    <row r="74" spans="3:12" x14ac:dyDescent="0.25">
      <c r="C74" s="68" t="s">
        <v>38</v>
      </c>
      <c r="D74" s="69"/>
      <c r="E74" s="69"/>
      <c r="F74" s="69"/>
      <c r="G74" s="69"/>
      <c r="H74" s="69"/>
      <c r="I74" s="69"/>
      <c r="J74" s="69"/>
      <c r="K74" s="69"/>
    </row>
    <row r="75" spans="3:12" x14ac:dyDescent="0.25">
      <c r="C75" s="70" t="s">
        <v>35</v>
      </c>
    </row>
  </sheetData>
  <sheetProtection algorithmName="SHA-512" hashValue="DHZx1+UFxjUAuGv8Snrqa6PGam+C8JY8B2HVMC+qH+Kw05WviskOrlov/SZisaZKWV/GLNl7GUNInNIJrYT7YA==" saltValue="ohgCwYMDd6o4hefMnLAfKA==" spinCount="100000" sheet="1" objects="1" scenarios="1" selectLockedCells="1"/>
  <conditionalFormatting sqref="F17">
    <cfRule type="cellIs" dxfId="6" priority="24" operator="greaterThan">
      <formula>$D$11</formula>
    </cfRule>
    <cfRule type="cellIs" dxfId="5" priority="26" operator="greaterThan">
      <formula>$D$11</formula>
    </cfRule>
  </conditionalFormatting>
  <conditionalFormatting sqref="I16">
    <cfRule type="expression" dxfId="4" priority="21">
      <formula>SUM(F16:H16)&gt;D16</formula>
    </cfRule>
  </conditionalFormatting>
  <conditionalFormatting sqref="G17">
    <cfRule type="cellIs" dxfId="1" priority="4" operator="greaterThan">
      <formula>$D$10</formula>
    </cfRule>
  </conditionalFormatting>
  <conditionalFormatting sqref="H17">
    <cfRule type="cellIs" dxfId="0" priority="1" operator="greaterThan">
      <formula>SUM($D$8:$D$9)</formula>
    </cfRule>
  </conditionalFormatting>
  <dataValidations count="1">
    <dataValidation type="list" allowBlank="1" showInputMessage="1" showErrorMessage="1" sqref="D26">
      <formula1>$Q$16:$Q$16</formula1>
    </dataValidation>
  </dataValidations>
  <pageMargins left="0.70866141732283472" right="0.70866141732283472" top="0.78740157480314965" bottom="0.78740157480314965" header="0.31496062992125984" footer="0.31496062992125984"/>
  <pageSetup paperSize="9" scale="71" orientation="landscape" r:id="rId1"/>
  <headerFooter>
    <oddFooter>&amp;C&amp;F&amp;R&amp;D</oddFooter>
  </headerFooter>
  <ignoredErrors>
    <ignoredError sqref="E6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TK Bund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Hirrich, Stefan</dc:creator>
  <cp:lastModifiedBy>Roesner, Mirabell</cp:lastModifiedBy>
  <cp:lastPrinted>2012-01-06T15:32:41Z</cp:lastPrinted>
  <dcterms:created xsi:type="dcterms:W3CDTF">2011-11-29T13:06:49Z</dcterms:created>
  <dcterms:modified xsi:type="dcterms:W3CDTF">2019-07-26T11:24:32Z</dcterms:modified>
</cp:coreProperties>
</file>